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2240" activeTab="0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'Отчет'!$CF$135</definedName>
    <definedName name="BDAY">'Отчет'!$B$148</definedName>
    <definedName name="BDIR">'Отчет'!$V$135</definedName>
    <definedName name="BMONTH">'Отчет'!$E$148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'Отчет'!$R$148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'Отчет'!$BA$150</definedName>
    <definedName name="SUM5">'Отчет'!$BO$150</definedName>
    <definedName name="SUM6">'Отчет'!$CC$150</definedName>
    <definedName name="SUM7">'Отчет'!$CQ$150</definedName>
    <definedName name="TAB_END">'Отчет'!#REF!</definedName>
    <definedName name="TAB_END.1">'Отчет'!$35:$35</definedName>
    <definedName name="TAB_END.2">'Отчет'!$64:$64</definedName>
    <definedName name="TAB_END.3">'Отчет'!$93:$93</definedName>
    <definedName name="TAB_END.4">'Отчет'!$117:$117</definedName>
    <definedName name="TAB_END.5">'Отчет'!$131:$131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'Отчет'!$36:$38</definedName>
    <definedName name="THEAD.3">'Отчет'!$65:$67</definedName>
    <definedName name="THEAD.4">'Отчет'!$94:$96</definedName>
    <definedName name="THEAD.5">'Отчет'!$118:$120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'Отчет'!$59:$59</definedName>
    <definedName name="TLINE1.41">'Отчет'!$60:$60</definedName>
    <definedName name="TLINE1.42">'Отчет'!$61:$61</definedName>
    <definedName name="TLINE1.43">'Отчет'!$62:$62</definedName>
    <definedName name="TLINE1.44">'Отчет'!$63:$63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'Отчет'!$CQ$133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'Отчет'!$A$1:$DE$148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<sst xmlns="http://schemas.openxmlformats.org/spreadsheetml/2006/main" count="642" uniqueCount="449">
  <si>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</si>
  <si>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</si>
  <si>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</si>
  <si>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</si>
  <si>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</si>
  <si>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</si>
  <si>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</si>
  <si>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</si>
  <si>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</si>
  <si>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</si>
  <si>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</si>
  <si>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</si>
  <si>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</si>
  <si>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</si>
  <si>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</si>
  <si>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</si>
  <si>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</si>
  <si>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</si>
  <si>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</si>
  <si>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</si>
  <si>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</si>
  <si>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</si>
  <si>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</si>
  <si>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</si>
  <si>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</si>
  <si>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</si>
  <si>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</si>
  <si>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</si>
  <si>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</si>
  <si>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</si>
  <si>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</si>
  <si>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</si>
  <si>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</si>
  <si>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</si>
  <si>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</si>
  <si>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</si>
  <si>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</si>
  <si>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</si>
  <si>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</si>
  <si>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</si>
  <si>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</si>
  <si>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</si>
  <si>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</si>
  <si>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</si>
  <si>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</si>
  <si>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</si>
  <si>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</si>
  <si>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</si>
  <si>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</si>
  <si>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</si>
  <si>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</si>
  <si>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</si>
  <si>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</si>
  <si>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</si>
  <si>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</si>
  <si>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</si>
  <si>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</si>
  <si>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</si>
  <si>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</si>
  <si>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</si>
  <si>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</si>
  <si>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</si>
  <si>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</si>
  <si>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</si>
  <si>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</si>
  <si>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</si>
  <si>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</si>
  <si>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</si>
  <si>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</si>
  <si>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</si>
  <si>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</si>
  <si>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</si>
  <si>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</si>
  <si>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</si>
  <si>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</si>
  <si>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</si>
  <si>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</si>
  <si>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</si>
  <si>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</si>
  <si>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</si>
  <si>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</si>
  <si>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</si>
  <si>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</si>
  <si>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</si>
  <si>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</si>
  <si>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</si>
  <si>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</si>
  <si>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</si>
  <si>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</si>
  <si>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</si>
  <si>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</si>
  <si>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</si>
  <si>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</si>
  <si>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</si>
  <si>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</si>
  <si>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</si>
  <si>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</si>
  <si>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</si>
  <si>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</si>
  <si>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</si>
  <si>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</si>
  <si>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</si>
  <si>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</si>
  <si>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</si>
  <si>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</si>
  <si>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</si>
  <si>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</si>
  <si>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</si>
  <si>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</si>
  <si>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</si>
  <si>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</si>
  <si>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</si>
  <si>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</si>
  <si>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</si>
  <si>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</si>
  <si>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</si>
  <si>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</si>
  <si>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</si>
  <si>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</si>
  <si>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</si>
  <si>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</si>
  <si>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</si>
  <si>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</si>
  <si>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</si>
  <si>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</si>
  <si>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</si>
  <si>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</si>
  <si>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</si>
  <si>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</si>
  <si>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</si>
  <si>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</si>
  <si>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</si>
  <si>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</si>
  <si>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</si>
  <si>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</si>
  <si>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(стр.301 - стр.302 + стр.303) - (стр.310 + стр.380)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</si>
  <si>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</si>
  <si>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</si>
  <si>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</si>
  <si>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</si>
  <si>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</si>
  <si>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</si>
  <si>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</si>
  <si>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</si>
  <si>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</si>
  <si>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</si>
  <si>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</si>
  <si>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</si>
  <si>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</si>
  <si>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</si>
  <si>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</si>
  <si>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</si>
  <si>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</si>
  <si>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</si>
  <si>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</si>
  <si>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</si>
  <si>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</si>
  <si>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</si>
  <si>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</si>
  <si>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</si>
  <si>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</si>
  <si>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</si>
  <si>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</si>
  <si>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</si>
  <si>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</si>
  <si>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</si>
  <si>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</si>
  <si>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</si>
  <si>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</si>
  <si>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</si>
  <si>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</si>
  <si>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</si>
  <si>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</si>
  <si>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</si>
  <si>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</si>
  <si>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</si>
  <si>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</si>
  <si>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(в ред. Приказов Минфина России от 26.10.2012 № 139н, от 29.12.2014 № 172н)</t>
  </si>
  <si>
    <t>5.05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</si>
  <si>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</si>
  <si>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</si>
  <si>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</si>
  <si>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</si>
  <si>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</si>
  <si>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</si>
  <si>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</si>
  <si>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</si>
  <si>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Января</t>
  </si>
  <si>
    <t>19</t>
  </si>
  <si>
    <t>МБДОУ Детский сад Сказка общеразвивающего вида  с. Ездочное Чернянского р-на</t>
  </si>
  <si>
    <t>01.01.2019</t>
  </si>
  <si>
    <t>3119003710</t>
  </si>
  <si>
    <t>14654424101</t>
  </si>
  <si>
    <t>Притулина О.Н.</t>
  </si>
  <si>
    <t>Клещунова Е.А.</t>
  </si>
  <si>
    <t>05</t>
  </si>
  <si>
    <t>Февраля</t>
  </si>
  <si>
    <t>Доходы (стр.030 + стр.040 + стр.050 + стр.060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</si>
  <si>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</si>
  <si>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</si>
  <si>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</si>
  <si>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</si>
  <si>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</si>
  <si>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</t>
  </si>
  <si>
    <t>040</t>
  </si>
  <si>
    <t>130</t>
  </si>
  <si>
    <t>Доходы от штрафов, пени,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</si>
  <si>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</si>
  <si>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</si>
  <si>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</si>
  <si>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</si>
  <si>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</si>
  <si>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</si>
  <si>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</si>
  <si>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</si>
  <si>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</si>
  <si>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</si>
  <si>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</si>
  <si>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</si>
  <si>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</si>
  <si>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</si>
  <si>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</si>
  <si>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</si>
  <si>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</si>
  <si>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</si>
  <si>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</si>
  <si>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</si>
  <si>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</si>
  <si>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</si>
  <si>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</si>
  <si>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</si>
  <si>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</si>
  <si>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</si>
  <si>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</si>
  <si>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Прочие доходы</t>
  </si>
  <si>
    <t>180</t>
  </si>
  <si>
    <t>в том числе:
субсидии</t>
  </si>
  <si>
    <t>101</t>
  </si>
  <si>
    <t>субсидии на осуществление капитальных вложений</t>
  </si>
  <si>
    <t>102</t>
  </si>
  <si>
    <t>иные трансферты</t>
  </si>
  <si>
    <t>103</t>
  </si>
  <si>
    <t>иные прочие доходы</t>
  </si>
  <si>
    <t>104</t>
  </si>
  <si>
    <t>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</si>
  <si>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</si>
  <si>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</si>
  <si>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</si>
  <si>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</si>
  <si>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</si>
  <si>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</si>
  <si>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</si>
  <si>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</si>
  <si>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</si>
  <si>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</si>
  <si>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</si>
  <si>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</si>
  <si>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</si>
  <si>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</si>
  <si>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</si>
  <si>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</si>
  <si>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</si>
  <si>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</si>
  <si>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</si>
  <si>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</si>
  <si>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</si>
  <si>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</si>
  <si>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</si>
  <si>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</si>
  <si>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</si>
  <si>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</si>
  <si>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</si>
  <si>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</si>
  <si>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</si>
  <si>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</si>
  <si>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</si>
  <si>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</si>
  <si>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</si>
  <si>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</si>
  <si>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</si>
  <si>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</si>
  <si>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</si>
  <si>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</si>
  <si>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</si>
  <si>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</si>
  <si>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</si>
  <si>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</si>
  <si>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</si>
  <si>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</si>
  <si>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</si>
  <si>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</si>
  <si>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</si>
  <si>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</si>
  <si>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</si>
  <si>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</si>
  <si>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</si>
  <si>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</si>
  <si>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</si>
  <si>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</si>
  <si>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</si>
  <si>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</si>
  <si>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</si>
  <si>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</si>
  <si>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</si>
  <si>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</si>
  <si>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</si>
  <si>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</si>
  <si>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</si>
  <si>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</si>
  <si>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Форма 0503721  с.3</t>
  </si>
  <si>
    <t>Расходы по операциям с активами</t>
  </si>
  <si>
    <t>270</t>
  </si>
  <si>
    <t>в том числе: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</si>
  <si>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</si>
  <si>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</si>
  <si>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</si>
  <si>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</si>
  <si>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</si>
  <si>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</si>
  <si>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</si>
  <si>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</si>
  <si>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</si>
  <si>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t>Чистый операционный результат (стр.301 - стр.302 + стр.303);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</si>
  <si>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</si>
  <si>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</si>
  <si>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</si>
  <si>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</si>
  <si>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</si>
  <si>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Резервы предстоящих расходов</t>
  </si>
  <si>
    <t>303</t>
  </si>
  <si>
    <t>Операции с нефинансовыми активами (стр.320 + стр.330 + стр.350 + стр.360 + стр.370)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</si>
  <si>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</si>
  <si>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</si>
  <si>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</si>
  <si>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</si>
  <si>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</si>
  <si>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</si>
  <si>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</si>
  <si>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410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</si>
  <si>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</si>
  <si>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</si>
  <si>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</si>
  <si>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</si>
  <si>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</si>
  <si>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</si>
  <si>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</si>
  <si>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</si>
  <si>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</si>
  <si>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</si>
  <si>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</si>
  <si>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</si>
  <si>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</si>
  <si>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</si>
  <si>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</si>
  <si>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</si>
  <si>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</si>
  <si>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</si>
  <si>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</si>
  <si>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</si>
  <si>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</si>
  <si>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</si>
  <si>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 услуг)</t>
  </si>
  <si>
    <t>370</t>
  </si>
  <si>
    <t>в том числе:
увеличение затрат</t>
  </si>
  <si>
    <t>371</t>
  </si>
  <si>
    <t>X</t>
  </si>
  <si>
    <t>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</si>
  <si>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</si>
  <si>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</si>
  <si>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</si>
  <si>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</si>
  <si>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</si>
  <si>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</si>
  <si>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>Чистое поступление средств учреждений</t>
  </si>
  <si>
    <t>в том числе:
поступление средств</t>
  </si>
  <si>
    <t>411</t>
  </si>
  <si>
    <t>510</t>
  </si>
  <si>
    <t>выбытие средств</t>
  </si>
  <si>
    <t>412</t>
  </si>
  <si>
    <t>610</t>
  </si>
  <si>
    <t>Чистое поступление ценных бумаг, кроме акций</t>
  </si>
  <si>
    <t>в том числе:
увеличение стоимости ценных бумаг, кроме акций</t>
  </si>
  <si>
    <t>421</t>
  </si>
  <si>
    <t>520</t>
  </si>
  <si>
    <t>уменьшение стоимости ценных бумаг, кроме акций</t>
  </si>
  <si>
    <t>422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</si>
  <si>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</si>
  <si>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</si>
  <si>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</si>
  <si>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</si>
  <si>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</si>
  <si>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</si>
  <si>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</si>
  <si>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</si>
  <si>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</si>
  <si>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</si>
  <si>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</si>
  <si>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</si>
  <si>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</si>
  <si>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</si>
  <si>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</si>
  <si>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</si>
  <si>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</si>
  <si>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</si>
  <si>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</si>
  <si>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</si>
  <si>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</si>
  <si>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</si>
  <si>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</si>
  <si>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</si>
  <si>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</si>
  <si>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</si>
  <si>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</si>
  <si>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</si>
  <si>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</si>
  <si>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</si>
  <si>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</si>
  <si>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</si>
  <si>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</si>
  <si>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</si>
  <si>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</si>
  <si>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</si>
  <si>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</si>
  <si>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</si>
  <si>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</si>
  <si>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</si>
  <si>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</si>
  <si>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</si>
  <si>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</si>
  <si>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</si>
  <si>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</si>
  <si>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</si>
  <si>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</si>
  <si>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</si>
  <si>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</si>
  <si>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</si>
  <si>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</si>
  <si>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</si>
  <si>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</si>
  <si>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</si>
  <si>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</si>
  <si>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2018</t>
  </si>
  <si>
    <t>311901001</t>
  </si>
  <si>
    <t>Притулина</t>
  </si>
  <si>
    <t>Ольга</t>
  </si>
  <si>
    <t>Николаевна</t>
  </si>
  <si>
    <t>Клещунова</t>
  </si>
  <si>
    <t>Елена</t>
  </si>
  <si>
    <t>Алексеевна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</si>
</sst>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 vertical="justify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left"/>
    </xf>
    <xf numFmtId="49" fontId="1" fillId="0" borderId="39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40" xfId="0" applyNumberFormat="1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wrapText="1"/>
    </xf>
    <xf numFmtId="49" fontId="1" fillId="0" borderId="4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3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0" fontId="1" fillId="0" borderId="45" xfId="0" applyFont="1" applyBorder="1" applyAlignment="1">
      <alignment horizontal="center" vertical="center"/>
    </xf>
    <xf numFmtId="176" fontId="1" fillId="0" borderId="38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left" wrapText="1" indent="1"/>
    </xf>
    <xf numFmtId="49" fontId="12" fillId="0" borderId="47" xfId="0" applyNumberFormat="1" applyFont="1" applyBorder="1" applyAlignment="1">
      <alignment horizontal="left" wrapText="1" indent="1"/>
    </xf>
    <xf numFmtId="49" fontId="1" fillId="0" borderId="33" xfId="0" applyNumberFormat="1" applyFont="1" applyBorder="1" applyAlignment="1">
      <alignment horizontal="center"/>
    </xf>
    <xf numFmtId="49" fontId="11" fillId="0" borderId="48" xfId="0" applyNumberFormat="1" applyFont="1" applyBorder="1" applyAlignment="1">
      <alignment horizontal="left" wrapText="1"/>
    </xf>
    <xf numFmtId="49" fontId="11" fillId="0" borderId="49" xfId="0" applyNumberFormat="1" applyFont="1" applyBorder="1" applyAlignment="1">
      <alignment horizontal="left" wrapText="1"/>
    </xf>
    <xf numFmtId="49" fontId="1" fillId="0" borderId="46" xfId="0" applyNumberFormat="1" applyFont="1" applyBorder="1" applyAlignment="1">
      <alignment horizontal="left" wrapText="1" indent="2"/>
    </xf>
    <xf numFmtId="49" fontId="1" fillId="0" borderId="47" xfId="0" applyNumberFormat="1" applyFont="1" applyBorder="1" applyAlignment="1">
      <alignment horizontal="left" wrapText="1" indent="2"/>
    </xf>
    <xf numFmtId="49" fontId="1" fillId="0" borderId="46" xfId="0" applyNumberFormat="1" applyFont="1" applyBorder="1" applyAlignment="1">
      <alignment horizontal="left" wrapText="1" indent="3"/>
    </xf>
    <xf numFmtId="49" fontId="1" fillId="0" borderId="47" xfId="0" applyNumberFormat="1" applyFont="1" applyBorder="1" applyAlignment="1">
      <alignment horizontal="left" wrapText="1" indent="3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2" fillId="0" borderId="48" xfId="0" applyNumberFormat="1" applyFont="1" applyBorder="1" applyAlignment="1">
      <alignment horizontal="left" wrapText="1" indent="1"/>
    </xf>
    <xf numFmtId="49" fontId="12" fillId="0" borderId="49" xfId="0" applyNumberFormat="1" applyFont="1" applyBorder="1" applyAlignment="1">
      <alignment horizontal="left" wrapText="1" indent="1"/>
    </xf>
    <xf numFmtId="49" fontId="4" fillId="0" borderId="46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left" wrapText="1"/>
    </xf>
    <xf numFmtId="49" fontId="12" fillId="0" borderId="46" xfId="0" applyNumberFormat="1" applyFont="1" applyBorder="1" applyAlignment="1">
      <alignment horizontal="left" wrapText="1"/>
    </xf>
    <xf numFmtId="49" fontId="12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left" wrapText="1"/>
    </xf>
    <xf numFmtId="49" fontId="4" fillId="0" borderId="49" xfId="0" applyNumberFormat="1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131</xdr:row>
      <xdr:rowOff>0</xdr:rowOff>
    </xdr:from>
    <xdr:to>
      <xdr:col>120</xdr:col>
      <xdr:colOff>85725</xdr:colOff>
      <xdr:row>150</xdr:row>
      <xdr:rowOff>47625</xdr:rowOff>
    </xdr:to>
    <xdr:pic>
      <xdr:nvPicPr>
        <xdr:cNvPr id="1" name="Рисунок 1" descr="отчет72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22375"/>
          <a:ext cx="114204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0"/>
  <sheetViews>
    <sheetView showGridLines="0" tabSelected="1" zoomScalePageLayoutView="0" workbookViewId="0" topLeftCell="A130">
      <selection activeCell="A133" sqref="A133:IV133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177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09" t="s">
        <v>10</v>
      </c>
      <c r="CV2" s="109"/>
      <c r="CW2" s="109"/>
      <c r="CX2" s="109"/>
      <c r="CY2" s="109"/>
      <c r="CZ2" s="109"/>
      <c r="DA2" s="109"/>
      <c r="DB2" s="109"/>
      <c r="DC2" s="109"/>
      <c r="DD2" s="109"/>
      <c r="DE2" s="109"/>
    </row>
    <row r="3" spans="93:109" ht="13.5" customHeight="1">
      <c r="CO3" s="7"/>
      <c r="CP3" s="7"/>
      <c r="CQ3" s="7"/>
      <c r="CR3" s="7"/>
      <c r="CS3" s="7"/>
      <c r="CT3" s="5" t="s">
        <v>11</v>
      </c>
      <c r="CU3" s="110" t="s">
        <v>28</v>
      </c>
      <c r="CV3" s="111"/>
      <c r="CW3" s="111"/>
      <c r="CX3" s="111"/>
      <c r="CY3" s="111"/>
      <c r="CZ3" s="111"/>
      <c r="DA3" s="111"/>
      <c r="DB3" s="111"/>
      <c r="DC3" s="111"/>
      <c r="DD3" s="111"/>
      <c r="DE3" s="112"/>
    </row>
    <row r="4" spans="34:109" ht="13.5" customHeight="1">
      <c r="AH4" s="5" t="s">
        <v>12</v>
      </c>
      <c r="AI4" s="113" t="s">
        <v>172</v>
      </c>
      <c r="AJ4" s="113"/>
      <c r="AK4" s="113"/>
      <c r="AL4" s="95" t="s">
        <v>187</v>
      </c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Z4" s="114" t="s">
        <v>13</v>
      </c>
      <c r="BA4" s="114"/>
      <c r="BB4" s="95" t="s">
        <v>188</v>
      </c>
      <c r="BC4" s="95"/>
      <c r="BD4" s="95"/>
      <c r="BE4" s="2" t="s">
        <v>9</v>
      </c>
      <c r="CO4" s="7"/>
      <c r="CP4" s="7"/>
      <c r="CQ4" s="7"/>
      <c r="CR4" s="7"/>
      <c r="CS4" s="7"/>
      <c r="CT4" s="5" t="s">
        <v>14</v>
      </c>
      <c r="CU4" s="115" t="s">
        <v>190</v>
      </c>
      <c r="CV4" s="116"/>
      <c r="CW4" s="116"/>
      <c r="CX4" s="116"/>
      <c r="CY4" s="116"/>
      <c r="CZ4" s="116"/>
      <c r="DA4" s="116"/>
      <c r="DB4" s="116"/>
      <c r="DC4" s="116"/>
      <c r="DD4" s="116"/>
      <c r="DE4" s="117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2" t="s">
        <v>189</v>
      </c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O5" s="7"/>
      <c r="CP5" s="7"/>
      <c r="CQ5" s="7"/>
      <c r="CR5" s="7"/>
      <c r="CS5" s="7"/>
      <c r="CT5" s="5" t="s">
        <v>15</v>
      </c>
      <c r="CU5" s="103"/>
      <c r="CV5" s="104"/>
      <c r="CW5" s="104"/>
      <c r="CX5" s="104"/>
      <c r="CY5" s="104"/>
      <c r="CZ5" s="104"/>
      <c r="DA5" s="104"/>
      <c r="DB5" s="104"/>
      <c r="DC5" s="104"/>
      <c r="DD5" s="104"/>
      <c r="DE5" s="105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O6" s="7"/>
      <c r="CP6" s="7"/>
      <c r="CQ6" s="7"/>
      <c r="CR6" s="7"/>
      <c r="CS6" s="7"/>
      <c r="CT6" s="5" t="s">
        <v>134</v>
      </c>
      <c r="CU6" s="96" t="s">
        <v>191</v>
      </c>
      <c r="CV6" s="97"/>
      <c r="CW6" s="97"/>
      <c r="CX6" s="97"/>
      <c r="CY6" s="97"/>
      <c r="CZ6" s="97"/>
      <c r="DA6" s="97"/>
      <c r="DB6" s="97"/>
      <c r="DC6" s="97"/>
      <c r="DD6" s="97"/>
      <c r="DE6" s="98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T7" s="5" t="s">
        <v>133</v>
      </c>
      <c r="CU7" s="96" t="s">
        <v>192</v>
      </c>
      <c r="CV7" s="97"/>
      <c r="CW7" s="97"/>
      <c r="CX7" s="97"/>
      <c r="CY7" s="97"/>
      <c r="CZ7" s="97"/>
      <c r="DA7" s="97"/>
      <c r="DB7" s="97"/>
      <c r="DC7" s="97"/>
      <c r="DD7" s="97"/>
      <c r="DE7" s="98"/>
    </row>
    <row r="8" spans="98:109" ht="13.5" customHeight="1">
      <c r="CT8" s="5" t="s">
        <v>15</v>
      </c>
      <c r="CU8" s="88"/>
      <c r="CV8" s="89"/>
      <c r="CW8" s="89"/>
      <c r="CX8" s="89"/>
      <c r="CY8" s="89"/>
      <c r="CZ8" s="89"/>
      <c r="DA8" s="89"/>
      <c r="DB8" s="89"/>
      <c r="DC8" s="89"/>
      <c r="DD8" s="89"/>
      <c r="DE8" s="9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R9" s="82"/>
      <c r="CT9" s="5" t="s">
        <v>134</v>
      </c>
      <c r="CU9" s="106"/>
      <c r="CV9" s="107"/>
      <c r="CW9" s="107"/>
      <c r="CX9" s="107"/>
      <c r="CY9" s="107"/>
      <c r="CZ9" s="107"/>
      <c r="DA9" s="107"/>
      <c r="DB9" s="107"/>
      <c r="DC9" s="107"/>
      <c r="DD9" s="107"/>
      <c r="DE9" s="108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O10" s="7"/>
      <c r="CP10" s="7"/>
      <c r="CQ10" s="7"/>
      <c r="CR10" s="7"/>
      <c r="CS10" s="7"/>
      <c r="CT10" s="5" t="s">
        <v>20</v>
      </c>
      <c r="CU10" s="88"/>
      <c r="CV10" s="89"/>
      <c r="CW10" s="89"/>
      <c r="CX10" s="89"/>
      <c r="CY10" s="89"/>
      <c r="CZ10" s="89"/>
      <c r="DA10" s="89"/>
      <c r="DB10" s="89"/>
      <c r="DC10" s="89"/>
      <c r="DD10" s="89"/>
      <c r="DE10" s="9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88"/>
      <c r="CV11" s="89"/>
      <c r="CW11" s="89"/>
      <c r="CX11" s="89"/>
      <c r="CY11" s="89"/>
      <c r="CZ11" s="89"/>
      <c r="DA11" s="89"/>
      <c r="DB11" s="89"/>
      <c r="DC11" s="89"/>
      <c r="DD11" s="89"/>
      <c r="DE11" s="9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85" t="s">
        <v>186</v>
      </c>
      <c r="CV12" s="86"/>
      <c r="CW12" s="86"/>
      <c r="CX12" s="86"/>
      <c r="CY12" s="86"/>
      <c r="CZ12" s="86"/>
      <c r="DA12" s="86"/>
      <c r="DB12" s="86"/>
      <c r="DC12" s="86"/>
      <c r="DD12" s="86"/>
      <c r="DE12" s="87"/>
    </row>
    <row r="13" ht="11.25">
      <c r="DE13" s="11"/>
    </row>
    <row r="14" spans="1:109" s="8" customFormat="1" ht="35.25" customHeight="1">
      <c r="A14" s="92" t="s">
        <v>27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123"/>
      <c r="AQ14" s="12"/>
      <c r="AR14" s="124" t="s">
        <v>26</v>
      </c>
      <c r="AS14" s="92"/>
      <c r="AT14" s="92"/>
      <c r="AU14" s="123"/>
      <c r="AV14" s="124" t="s">
        <v>30</v>
      </c>
      <c r="AW14" s="92"/>
      <c r="AX14" s="92"/>
      <c r="AY14" s="92"/>
      <c r="AZ14" s="123"/>
      <c r="BA14" s="124" t="s">
        <v>31</v>
      </c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6"/>
      <c r="BO14" s="124" t="s">
        <v>137</v>
      </c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  <c r="CC14" s="124" t="s">
        <v>138</v>
      </c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91" t="s">
        <v>32</v>
      </c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</row>
    <row r="15" spans="1:109" s="8" customFormat="1" ht="12" thickBot="1">
      <c r="A15" s="92">
        <v>1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123"/>
      <c r="AQ15" s="12"/>
      <c r="AR15" s="93">
        <v>2</v>
      </c>
      <c r="AS15" s="94"/>
      <c r="AT15" s="94"/>
      <c r="AU15" s="131"/>
      <c r="AV15" s="93">
        <v>3</v>
      </c>
      <c r="AW15" s="94"/>
      <c r="AX15" s="94"/>
      <c r="AY15" s="94"/>
      <c r="AZ15" s="131"/>
      <c r="BA15" s="93">
        <v>4</v>
      </c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131"/>
      <c r="BO15" s="93">
        <v>5</v>
      </c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131"/>
      <c r="CC15" s="93">
        <v>6</v>
      </c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131"/>
      <c r="CQ15" s="93">
        <v>7</v>
      </c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</row>
    <row r="16" spans="1:109" ht="22.5" customHeight="1">
      <c r="A16" s="136" t="s">
        <v>197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7"/>
      <c r="AQ16" s="71" t="s">
        <v>175</v>
      </c>
      <c r="AR16" s="135" t="s">
        <v>198</v>
      </c>
      <c r="AS16" s="127"/>
      <c r="AT16" s="127"/>
      <c r="AU16" s="127"/>
      <c r="AV16" s="127" t="s">
        <v>199</v>
      </c>
      <c r="AW16" s="127"/>
      <c r="AX16" s="127"/>
      <c r="AY16" s="127"/>
      <c r="AZ16" s="127"/>
      <c r="BA16" s="128">
        <f>SUM(BA17,BA18,BA19,BA20,BA23,BA29,BA34)</f>
        <v>11325</v>
      </c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30"/>
      <c r="BO16" s="128">
        <f>SUM(BO17,BO18,BO19,BO20,BO23,BO29,BO34)</f>
        <v>9295169.86</v>
      </c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30"/>
      <c r="CC16" s="128">
        <f>SUM(CC17,CC18,CC19,CC20,CC23,CC29,CC34)</f>
        <v>1482343.6600000001</v>
      </c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30"/>
      <c r="CQ16" s="128">
        <f>SUM(CQ17,CQ18,CQ19,CQ20,CQ23,CQ29,CQ34)</f>
        <v>10788838.52</v>
      </c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32"/>
    </row>
    <row r="17" spans="1:109" ht="11.25" customHeight="1">
      <c r="A17" s="133" t="s">
        <v>200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4"/>
      <c r="AQ17" s="71" t="s">
        <v>175</v>
      </c>
      <c r="AR17" s="135" t="s">
        <v>201</v>
      </c>
      <c r="AS17" s="127"/>
      <c r="AT17" s="127"/>
      <c r="AU17" s="127"/>
      <c r="AV17" s="127" t="s">
        <v>202</v>
      </c>
      <c r="AW17" s="127"/>
      <c r="AX17" s="127"/>
      <c r="AY17" s="127"/>
      <c r="AZ17" s="127"/>
      <c r="BA17" s="128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30"/>
      <c r="BO17" s="128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30"/>
      <c r="CC17" s="128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30"/>
      <c r="CQ17" s="128">
        <f>SUM(BA17:CC17)</f>
        <v>0</v>
      </c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32"/>
    </row>
    <row r="18" spans="1:109" ht="11.25" customHeight="1">
      <c r="A18" s="133" t="s">
        <v>203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4"/>
      <c r="AQ18" s="71" t="s">
        <v>175</v>
      </c>
      <c r="AR18" s="135" t="s">
        <v>204</v>
      </c>
      <c r="AS18" s="127"/>
      <c r="AT18" s="127"/>
      <c r="AU18" s="127"/>
      <c r="AV18" s="127" t="s">
        <v>205</v>
      </c>
      <c r="AW18" s="127"/>
      <c r="AX18" s="127"/>
      <c r="AY18" s="127"/>
      <c r="AZ18" s="127"/>
      <c r="BA18" s="128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30"/>
      <c r="BO18" s="128">
        <v>9295169.86</v>
      </c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30"/>
      <c r="CC18" s="128">
        <v>1414742.53</v>
      </c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30"/>
      <c r="CQ18" s="128">
        <f>SUM(BA18:CC18)</f>
        <v>10709912.389999999</v>
      </c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32"/>
    </row>
    <row r="19" spans="1:109" ht="11.25" customHeight="1">
      <c r="A19" s="133" t="s">
        <v>206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4"/>
      <c r="AQ19" s="71" t="s">
        <v>175</v>
      </c>
      <c r="AR19" s="135" t="s">
        <v>207</v>
      </c>
      <c r="AS19" s="127"/>
      <c r="AT19" s="127"/>
      <c r="AU19" s="127"/>
      <c r="AV19" s="127" t="s">
        <v>208</v>
      </c>
      <c r="AW19" s="127"/>
      <c r="AX19" s="127"/>
      <c r="AY19" s="127"/>
      <c r="AZ19" s="127"/>
      <c r="BA19" s="128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30"/>
      <c r="BO19" s="128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30"/>
      <c r="CC19" s="128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30"/>
      <c r="CQ19" s="128">
        <f>SUM(BA19:CC19)</f>
        <v>0</v>
      </c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32"/>
    </row>
    <row r="20" spans="1:109" ht="11.25" customHeight="1">
      <c r="A20" s="133" t="s">
        <v>209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4"/>
      <c r="AQ20" s="71" t="s">
        <v>175</v>
      </c>
      <c r="AR20" s="135" t="s">
        <v>210</v>
      </c>
      <c r="AS20" s="127"/>
      <c r="AT20" s="127"/>
      <c r="AU20" s="127"/>
      <c r="AV20" s="127" t="s">
        <v>211</v>
      </c>
      <c r="AW20" s="127"/>
      <c r="AX20" s="127"/>
      <c r="AY20" s="127"/>
      <c r="AZ20" s="127"/>
      <c r="BA20" s="128">
        <f>SUM(BA21:BA22)</f>
        <v>0</v>
      </c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30"/>
      <c r="BO20" s="128">
        <f>SUM(BO21:BO22)</f>
        <v>0</v>
      </c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30"/>
      <c r="CC20" s="128">
        <f>SUM(CC21:CC22)</f>
        <v>0</v>
      </c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30"/>
      <c r="CQ20" s="128">
        <f>SUM(CQ21:CQ22)</f>
        <v>0</v>
      </c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32"/>
    </row>
    <row r="21" spans="1:109" ht="33.75" customHeight="1">
      <c r="A21" s="138" t="s">
        <v>212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71" t="s">
        <v>175</v>
      </c>
      <c r="AR21" s="135" t="s">
        <v>213</v>
      </c>
      <c r="AS21" s="127"/>
      <c r="AT21" s="127"/>
      <c r="AU21" s="127"/>
      <c r="AV21" s="127" t="s">
        <v>214</v>
      </c>
      <c r="AW21" s="127"/>
      <c r="AX21" s="127"/>
      <c r="AY21" s="127"/>
      <c r="AZ21" s="127"/>
      <c r="BA21" s="128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30"/>
      <c r="BO21" s="128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30"/>
      <c r="CC21" s="128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30"/>
      <c r="CQ21" s="128">
        <f>SUM(BA21:CC21)</f>
        <v>0</v>
      </c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32"/>
    </row>
    <row r="22" spans="1:109" ht="11.25" customHeight="1">
      <c r="A22" s="138" t="s">
        <v>215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71" t="s">
        <v>175</v>
      </c>
      <c r="AR22" s="135" t="s">
        <v>216</v>
      </c>
      <c r="AS22" s="127"/>
      <c r="AT22" s="127"/>
      <c r="AU22" s="127"/>
      <c r="AV22" s="127" t="s">
        <v>217</v>
      </c>
      <c r="AW22" s="127"/>
      <c r="AX22" s="127"/>
      <c r="AY22" s="127"/>
      <c r="AZ22" s="127"/>
      <c r="BA22" s="128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30"/>
      <c r="BO22" s="128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30"/>
      <c r="CC22" s="128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30"/>
      <c r="CQ22" s="128">
        <f>SUM(BA22:CC22)</f>
        <v>0</v>
      </c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32"/>
    </row>
    <row r="23" spans="1:109" ht="11.25" customHeight="1">
      <c r="A23" s="133" t="s">
        <v>218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4"/>
      <c r="AQ23" s="71" t="s">
        <v>175</v>
      </c>
      <c r="AR23" s="135" t="s">
        <v>219</v>
      </c>
      <c r="AS23" s="127"/>
      <c r="AT23" s="127"/>
      <c r="AU23" s="127"/>
      <c r="AV23" s="127" t="s">
        <v>220</v>
      </c>
      <c r="AW23" s="127"/>
      <c r="AX23" s="127"/>
      <c r="AY23" s="127"/>
      <c r="AZ23" s="127"/>
      <c r="BA23" s="128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30"/>
      <c r="BO23" s="128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30"/>
      <c r="CC23" s="128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30"/>
      <c r="CQ23" s="128">
        <f>SUM(BA23:CC23)</f>
        <v>0</v>
      </c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32"/>
    </row>
    <row r="24" spans="1:109" ht="22.5" customHeight="1">
      <c r="A24" s="138" t="s">
        <v>221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71" t="s">
        <v>175</v>
      </c>
      <c r="AR24" s="135" t="s">
        <v>222</v>
      </c>
      <c r="AS24" s="127"/>
      <c r="AT24" s="127"/>
      <c r="AU24" s="127"/>
      <c r="AV24" s="127" t="s">
        <v>223</v>
      </c>
      <c r="AW24" s="127"/>
      <c r="AX24" s="127"/>
      <c r="AY24" s="127"/>
      <c r="AZ24" s="127"/>
      <c r="BA24" s="128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30"/>
      <c r="BO24" s="128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30"/>
      <c r="CC24" s="128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30"/>
      <c r="CQ24" s="128">
        <f>SUM(BA24:CC24)</f>
        <v>0</v>
      </c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32"/>
    </row>
    <row r="25" spans="1:109" ht="11.25" customHeight="1">
      <c r="A25" s="138" t="s">
        <v>224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71" t="s">
        <v>175</v>
      </c>
      <c r="AR25" s="135" t="s">
        <v>225</v>
      </c>
      <c r="AS25" s="127"/>
      <c r="AT25" s="127"/>
      <c r="AU25" s="127"/>
      <c r="AV25" s="127" t="s">
        <v>226</v>
      </c>
      <c r="AW25" s="127"/>
      <c r="AX25" s="127"/>
      <c r="AY25" s="127"/>
      <c r="AZ25" s="127"/>
      <c r="BA25" s="128">
        <f>SUM(BA26:BA27)</f>
        <v>0</v>
      </c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30"/>
      <c r="BO25" s="128">
        <f>SUM(BO26:BO27)</f>
        <v>0</v>
      </c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30"/>
      <c r="CC25" s="128">
        <f>SUM(CC26:CC27)</f>
        <v>0</v>
      </c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30"/>
      <c r="CQ25" s="128">
        <f>SUM(CQ26:CQ27)</f>
        <v>0</v>
      </c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32"/>
    </row>
    <row r="26" spans="1:109" ht="22.5" customHeight="1">
      <c r="A26" s="140" t="s">
        <v>227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1"/>
      <c r="AQ26" s="71" t="s">
        <v>175</v>
      </c>
      <c r="AR26" s="135" t="s">
        <v>228</v>
      </c>
      <c r="AS26" s="127"/>
      <c r="AT26" s="127"/>
      <c r="AU26" s="127"/>
      <c r="AV26" s="127" t="s">
        <v>226</v>
      </c>
      <c r="AW26" s="127"/>
      <c r="AX26" s="127"/>
      <c r="AY26" s="127"/>
      <c r="AZ26" s="127"/>
      <c r="BA26" s="128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30"/>
      <c r="BO26" s="128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30"/>
      <c r="CC26" s="128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30"/>
      <c r="CQ26" s="128">
        <f>SUM(BA26:CC26)</f>
        <v>0</v>
      </c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32"/>
    </row>
    <row r="27" spans="1:109" ht="11.25" customHeight="1">
      <c r="A27" s="140" t="s">
        <v>229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71" t="s">
        <v>175</v>
      </c>
      <c r="AR27" s="135" t="s">
        <v>230</v>
      </c>
      <c r="AS27" s="127"/>
      <c r="AT27" s="127"/>
      <c r="AU27" s="127"/>
      <c r="AV27" s="127" t="s">
        <v>226</v>
      </c>
      <c r="AW27" s="127"/>
      <c r="AX27" s="127"/>
      <c r="AY27" s="127"/>
      <c r="AZ27" s="127"/>
      <c r="BA27" s="128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30"/>
      <c r="BO27" s="128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30"/>
      <c r="CC27" s="128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30"/>
      <c r="CQ27" s="128">
        <f>SUM(BA27:CC27)</f>
        <v>0</v>
      </c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32"/>
    </row>
    <row r="28" spans="1:109" ht="11.25" customHeight="1">
      <c r="A28" s="138" t="s">
        <v>231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71" t="s">
        <v>175</v>
      </c>
      <c r="AR28" s="135" t="s">
        <v>232</v>
      </c>
      <c r="AS28" s="127"/>
      <c r="AT28" s="127"/>
      <c r="AU28" s="127"/>
      <c r="AV28" s="127" t="s">
        <v>233</v>
      </c>
      <c r="AW28" s="127"/>
      <c r="AX28" s="127"/>
      <c r="AY28" s="127"/>
      <c r="AZ28" s="127"/>
      <c r="BA28" s="128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30"/>
      <c r="BO28" s="128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30"/>
      <c r="CC28" s="128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30"/>
      <c r="CQ28" s="128">
        <f>SUM(BA28:CC28)</f>
        <v>0</v>
      </c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32"/>
    </row>
    <row r="29" spans="1:109" ht="11.25" customHeight="1">
      <c r="A29" s="133" t="s">
        <v>234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4"/>
      <c r="AQ29" s="71" t="s">
        <v>175</v>
      </c>
      <c r="AR29" s="135" t="s">
        <v>199</v>
      </c>
      <c r="AS29" s="127"/>
      <c r="AT29" s="127"/>
      <c r="AU29" s="127"/>
      <c r="AV29" s="127" t="s">
        <v>235</v>
      </c>
      <c r="AW29" s="127"/>
      <c r="AX29" s="127"/>
      <c r="AY29" s="127"/>
      <c r="AZ29" s="127"/>
      <c r="BA29" s="128">
        <f>SUM(BA30:BA33)</f>
        <v>11325</v>
      </c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30"/>
      <c r="BO29" s="128">
        <f>SUM(BO30:BO33)</f>
        <v>0</v>
      </c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30"/>
      <c r="CC29" s="128">
        <f>SUM(CC30:CC33)</f>
        <v>67601.13</v>
      </c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30"/>
      <c r="CQ29" s="128">
        <f>SUM(CQ30:CQ33)</f>
        <v>78926.13</v>
      </c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32"/>
    </row>
    <row r="30" spans="1:109" ht="22.5" customHeight="1">
      <c r="A30" s="138" t="s">
        <v>236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9"/>
      <c r="AQ30" s="71" t="s">
        <v>175</v>
      </c>
      <c r="AR30" s="135" t="s">
        <v>237</v>
      </c>
      <c r="AS30" s="127"/>
      <c r="AT30" s="127"/>
      <c r="AU30" s="127"/>
      <c r="AV30" s="127" t="s">
        <v>235</v>
      </c>
      <c r="AW30" s="127"/>
      <c r="AX30" s="127"/>
      <c r="AY30" s="127"/>
      <c r="AZ30" s="127"/>
      <c r="BA30" s="128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30"/>
      <c r="BO30" s="128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30"/>
      <c r="CC30" s="128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30"/>
      <c r="CQ30" s="128">
        <f>SUM(BA30:CC30)</f>
        <v>0</v>
      </c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32"/>
    </row>
    <row r="31" spans="1:109" ht="11.25" customHeight="1">
      <c r="A31" s="138" t="s">
        <v>238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71" t="s">
        <v>175</v>
      </c>
      <c r="AR31" s="135" t="s">
        <v>239</v>
      </c>
      <c r="AS31" s="127"/>
      <c r="AT31" s="127"/>
      <c r="AU31" s="127"/>
      <c r="AV31" s="127" t="s">
        <v>235</v>
      </c>
      <c r="AW31" s="127"/>
      <c r="AX31" s="127"/>
      <c r="AY31" s="127"/>
      <c r="AZ31" s="127"/>
      <c r="BA31" s="128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30"/>
      <c r="BO31" s="128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30"/>
      <c r="CC31" s="128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30"/>
      <c r="CQ31" s="128">
        <f>SUM(BA31:CC31)</f>
        <v>0</v>
      </c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32"/>
    </row>
    <row r="32" spans="1:109" ht="11.25" customHeight="1">
      <c r="A32" s="138" t="s">
        <v>240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9"/>
      <c r="AQ32" s="71" t="s">
        <v>175</v>
      </c>
      <c r="AR32" s="135" t="s">
        <v>241</v>
      </c>
      <c r="AS32" s="127"/>
      <c r="AT32" s="127"/>
      <c r="AU32" s="127"/>
      <c r="AV32" s="127" t="s">
        <v>235</v>
      </c>
      <c r="AW32" s="127"/>
      <c r="AX32" s="127"/>
      <c r="AY32" s="127"/>
      <c r="AZ32" s="127"/>
      <c r="BA32" s="128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30"/>
      <c r="BO32" s="128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  <c r="CC32" s="128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30"/>
      <c r="CQ32" s="128">
        <f>SUM(BA32:CC32)</f>
        <v>0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32"/>
    </row>
    <row r="33" spans="1:109" ht="11.25" customHeight="1">
      <c r="A33" s="138" t="s">
        <v>242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71" t="s">
        <v>175</v>
      </c>
      <c r="AR33" s="135" t="s">
        <v>243</v>
      </c>
      <c r="AS33" s="127"/>
      <c r="AT33" s="127"/>
      <c r="AU33" s="127"/>
      <c r="AV33" s="127" t="s">
        <v>235</v>
      </c>
      <c r="AW33" s="127"/>
      <c r="AX33" s="127"/>
      <c r="AY33" s="127"/>
      <c r="AZ33" s="127"/>
      <c r="BA33" s="128">
        <v>11325</v>
      </c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30"/>
      <c r="BO33" s="128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30"/>
      <c r="CC33" s="128">
        <v>67601.13</v>
      </c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30"/>
      <c r="CQ33" s="128">
        <f>SUM(BA33:CC33)</f>
        <v>78926.13</v>
      </c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32"/>
    </row>
    <row r="34" spans="1:109" ht="11.25" customHeight="1" thickBot="1">
      <c r="A34" s="133" t="s">
        <v>244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4"/>
      <c r="AQ34" s="71" t="s">
        <v>175</v>
      </c>
      <c r="AR34" s="135" t="s">
        <v>245</v>
      </c>
      <c r="AS34" s="127"/>
      <c r="AT34" s="127"/>
      <c r="AU34" s="127"/>
      <c r="AV34" s="127" t="s">
        <v>199</v>
      </c>
      <c r="AW34" s="127"/>
      <c r="AX34" s="127"/>
      <c r="AY34" s="127"/>
      <c r="AZ34" s="127"/>
      <c r="BA34" s="128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30"/>
      <c r="BO34" s="128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30"/>
      <c r="CC34" s="128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30"/>
      <c r="CQ34" s="128">
        <f>SUM(BA34:CC34)</f>
        <v>0</v>
      </c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32"/>
    </row>
    <row r="35" spans="1:109" ht="3" customHeight="1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</row>
    <row r="36" ht="11.25">
      <c r="DE36" s="11" t="s">
        <v>246</v>
      </c>
    </row>
    <row r="37" spans="1:109" s="8" customFormat="1" ht="35.25" customHeight="1">
      <c r="A37" s="92" t="s">
        <v>27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123"/>
      <c r="AQ37" s="12"/>
      <c r="AR37" s="124" t="s">
        <v>26</v>
      </c>
      <c r="AS37" s="92"/>
      <c r="AT37" s="92"/>
      <c r="AU37" s="123"/>
      <c r="AV37" s="124" t="s">
        <v>30</v>
      </c>
      <c r="AW37" s="92"/>
      <c r="AX37" s="92"/>
      <c r="AY37" s="92"/>
      <c r="AZ37" s="123"/>
      <c r="BA37" s="124" t="s">
        <v>31</v>
      </c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6"/>
      <c r="BO37" s="124" t="s">
        <v>137</v>
      </c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6"/>
      <c r="CC37" s="124" t="s">
        <v>138</v>
      </c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6"/>
      <c r="CQ37" s="91" t="s">
        <v>32</v>
      </c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</row>
    <row r="38" spans="1:109" s="8" customFormat="1" ht="12" thickBot="1">
      <c r="A38" s="92">
        <v>1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123"/>
      <c r="AQ38" s="12"/>
      <c r="AR38" s="93">
        <v>2</v>
      </c>
      <c r="AS38" s="94"/>
      <c r="AT38" s="94"/>
      <c r="AU38" s="131"/>
      <c r="AV38" s="93">
        <v>3</v>
      </c>
      <c r="AW38" s="94"/>
      <c r="AX38" s="94"/>
      <c r="AY38" s="94"/>
      <c r="AZ38" s="131"/>
      <c r="BA38" s="93">
        <v>4</v>
      </c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131"/>
      <c r="BO38" s="93">
        <v>5</v>
      </c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131"/>
      <c r="CC38" s="93">
        <v>6</v>
      </c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131"/>
      <c r="CQ38" s="93">
        <v>7</v>
      </c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</row>
    <row r="39" spans="1:109" ht="22.5" customHeight="1">
      <c r="A39" s="136" t="s">
        <v>247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7"/>
      <c r="AQ39" s="71" t="s">
        <v>175</v>
      </c>
      <c r="AR39" s="135" t="s">
        <v>211</v>
      </c>
      <c r="AS39" s="127"/>
      <c r="AT39" s="127"/>
      <c r="AU39" s="127"/>
      <c r="AV39" s="127" t="s">
        <v>248</v>
      </c>
      <c r="AW39" s="127"/>
      <c r="AX39" s="127"/>
      <c r="AY39" s="127"/>
      <c r="AZ39" s="127"/>
      <c r="BA39" s="128">
        <f>SUM(BA40,BA44,BA51,BA54,BA57,BA60,BA63,BA68,BA72)</f>
        <v>0</v>
      </c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30"/>
      <c r="BO39" s="128">
        <f>SUM(BO40,BO44,BO51,BO54,BO57,BO60,BO63,BO68,BO72)</f>
        <v>9260589.54</v>
      </c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30"/>
      <c r="CC39" s="128">
        <f>SUM(CC40,CC44,CC51,CC54,CC57,CC60,CC63,CC68,CC72)</f>
        <v>1552651.51</v>
      </c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30"/>
      <c r="CQ39" s="128">
        <f>SUM(CQ40,CQ44,CQ51,CQ54,CQ57,CQ60,CQ63,CQ68,CQ72)</f>
        <v>10813241.049999999</v>
      </c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32"/>
    </row>
    <row r="40" spans="1:109" ht="11.25" customHeight="1">
      <c r="A40" s="133" t="s">
        <v>249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4"/>
      <c r="AQ40" s="71" t="s">
        <v>175</v>
      </c>
      <c r="AR40" s="135" t="s">
        <v>250</v>
      </c>
      <c r="AS40" s="127"/>
      <c r="AT40" s="127"/>
      <c r="AU40" s="127"/>
      <c r="AV40" s="127" t="s">
        <v>251</v>
      </c>
      <c r="AW40" s="127"/>
      <c r="AX40" s="127"/>
      <c r="AY40" s="127"/>
      <c r="AZ40" s="127"/>
      <c r="BA40" s="128">
        <f>SUM(BA41:BA43)</f>
        <v>0</v>
      </c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30"/>
      <c r="BO40" s="128">
        <f>SUM(BO41:BO43)</f>
        <v>7743641.74</v>
      </c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30"/>
      <c r="CC40" s="128">
        <f>SUM(CC41:CC43)</f>
        <v>0</v>
      </c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30"/>
      <c r="CQ40" s="128">
        <f>SUM(CQ41:CQ43)</f>
        <v>7743641.74</v>
      </c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32"/>
    </row>
    <row r="41" spans="1:109" ht="22.5" customHeight="1">
      <c r="A41" s="138" t="s">
        <v>252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71" t="s">
        <v>175</v>
      </c>
      <c r="AR41" s="135" t="s">
        <v>253</v>
      </c>
      <c r="AS41" s="127"/>
      <c r="AT41" s="127"/>
      <c r="AU41" s="127"/>
      <c r="AV41" s="127" t="s">
        <v>254</v>
      </c>
      <c r="AW41" s="127"/>
      <c r="AX41" s="127"/>
      <c r="AY41" s="127"/>
      <c r="AZ41" s="127"/>
      <c r="BA41" s="128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30"/>
      <c r="BO41" s="128">
        <v>5971719.46</v>
      </c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30"/>
      <c r="CC41" s="128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30"/>
      <c r="CQ41" s="128">
        <f>SUM(BA41:CC41)</f>
        <v>5971719.46</v>
      </c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32"/>
    </row>
    <row r="42" spans="1:109" ht="11.25" customHeight="1">
      <c r="A42" s="138" t="s">
        <v>255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71" t="s">
        <v>175</v>
      </c>
      <c r="AR42" s="135" t="s">
        <v>256</v>
      </c>
      <c r="AS42" s="127"/>
      <c r="AT42" s="127"/>
      <c r="AU42" s="127"/>
      <c r="AV42" s="127" t="s">
        <v>257</v>
      </c>
      <c r="AW42" s="127"/>
      <c r="AX42" s="127"/>
      <c r="AY42" s="127"/>
      <c r="AZ42" s="127"/>
      <c r="BA42" s="128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30"/>
      <c r="BO42" s="128">
        <v>2975.5</v>
      </c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30"/>
      <c r="CC42" s="128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30"/>
      <c r="CQ42" s="128">
        <f>SUM(BA42:CC42)</f>
        <v>2975.5</v>
      </c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32"/>
    </row>
    <row r="43" spans="1:109" ht="11.25" customHeight="1">
      <c r="A43" s="138" t="s">
        <v>258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9"/>
      <c r="AQ43" s="71" t="s">
        <v>175</v>
      </c>
      <c r="AR43" s="135" t="s">
        <v>259</v>
      </c>
      <c r="AS43" s="127"/>
      <c r="AT43" s="127"/>
      <c r="AU43" s="127"/>
      <c r="AV43" s="127" t="s">
        <v>260</v>
      </c>
      <c r="AW43" s="127"/>
      <c r="AX43" s="127"/>
      <c r="AY43" s="127"/>
      <c r="AZ43" s="127"/>
      <c r="BA43" s="128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30"/>
      <c r="BO43" s="128">
        <v>1768946.78</v>
      </c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30"/>
      <c r="CC43" s="128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30"/>
      <c r="CQ43" s="128">
        <f>SUM(BA43:CC43)</f>
        <v>1768946.78</v>
      </c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32"/>
    </row>
    <row r="44" spans="1:109" ht="11.25" customHeight="1">
      <c r="A44" s="133" t="s">
        <v>261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4"/>
      <c r="AQ44" s="71" t="s">
        <v>175</v>
      </c>
      <c r="AR44" s="135" t="s">
        <v>220</v>
      </c>
      <c r="AS44" s="127"/>
      <c r="AT44" s="127"/>
      <c r="AU44" s="127"/>
      <c r="AV44" s="127" t="s">
        <v>262</v>
      </c>
      <c r="AW44" s="127"/>
      <c r="AX44" s="127"/>
      <c r="AY44" s="127"/>
      <c r="AZ44" s="127"/>
      <c r="BA44" s="128">
        <f>SUM(BA45:BA50)</f>
        <v>0</v>
      </c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30"/>
      <c r="BO44" s="128">
        <f>SUM(BO45:BO50)</f>
        <v>1230747.27</v>
      </c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30"/>
      <c r="CC44" s="128">
        <f>SUM(CC45:CC50)</f>
        <v>0</v>
      </c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30"/>
      <c r="CQ44" s="128">
        <f>SUM(CQ45:CQ50)</f>
        <v>1230747.27</v>
      </c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32"/>
    </row>
    <row r="45" spans="1:109" ht="22.5" customHeight="1">
      <c r="A45" s="138" t="s">
        <v>263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71" t="s">
        <v>175</v>
      </c>
      <c r="AR45" s="135" t="s">
        <v>223</v>
      </c>
      <c r="AS45" s="127"/>
      <c r="AT45" s="127"/>
      <c r="AU45" s="127"/>
      <c r="AV45" s="127" t="s">
        <v>264</v>
      </c>
      <c r="AW45" s="127"/>
      <c r="AX45" s="127"/>
      <c r="AY45" s="127"/>
      <c r="AZ45" s="127"/>
      <c r="BA45" s="128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30"/>
      <c r="BO45" s="128">
        <v>3164.47</v>
      </c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30"/>
      <c r="CC45" s="128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30"/>
      <c r="CQ45" s="128">
        <f aca="true" t="shared" si="0" ref="CQ45:CQ50">SUM(BA45:CC45)</f>
        <v>3164.47</v>
      </c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32"/>
    </row>
    <row r="46" spans="1:109" ht="11.25" customHeight="1">
      <c r="A46" s="138" t="s">
        <v>265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71" t="s">
        <v>175</v>
      </c>
      <c r="AR46" s="135" t="s">
        <v>226</v>
      </c>
      <c r="AS46" s="127"/>
      <c r="AT46" s="127"/>
      <c r="AU46" s="127"/>
      <c r="AV46" s="127" t="s">
        <v>266</v>
      </c>
      <c r="AW46" s="127"/>
      <c r="AX46" s="127"/>
      <c r="AY46" s="127"/>
      <c r="AZ46" s="127"/>
      <c r="BA46" s="128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30"/>
      <c r="BO46" s="128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30"/>
      <c r="CC46" s="128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30"/>
      <c r="CQ46" s="128">
        <f t="shared" si="0"/>
        <v>0</v>
      </c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32"/>
    </row>
    <row r="47" spans="1:109" ht="11.25" customHeight="1">
      <c r="A47" s="138" t="s">
        <v>267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71" t="s">
        <v>175</v>
      </c>
      <c r="AR47" s="135" t="s">
        <v>233</v>
      </c>
      <c r="AS47" s="127"/>
      <c r="AT47" s="127"/>
      <c r="AU47" s="127"/>
      <c r="AV47" s="127" t="s">
        <v>268</v>
      </c>
      <c r="AW47" s="127"/>
      <c r="AX47" s="127"/>
      <c r="AY47" s="127"/>
      <c r="AZ47" s="127"/>
      <c r="BA47" s="128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30"/>
      <c r="BO47" s="128">
        <v>1017077.5</v>
      </c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30"/>
      <c r="CC47" s="128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30"/>
      <c r="CQ47" s="128">
        <f t="shared" si="0"/>
        <v>1017077.5</v>
      </c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32"/>
    </row>
    <row r="48" spans="1:109" ht="11.25" customHeight="1">
      <c r="A48" s="138" t="s">
        <v>269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  <c r="AQ48" s="71" t="s">
        <v>175</v>
      </c>
      <c r="AR48" s="135" t="s">
        <v>270</v>
      </c>
      <c r="AS48" s="127"/>
      <c r="AT48" s="127"/>
      <c r="AU48" s="127"/>
      <c r="AV48" s="127" t="s">
        <v>271</v>
      </c>
      <c r="AW48" s="127"/>
      <c r="AX48" s="127"/>
      <c r="AY48" s="127"/>
      <c r="AZ48" s="127"/>
      <c r="BA48" s="128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30"/>
      <c r="BO48" s="128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30"/>
      <c r="CC48" s="128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30"/>
      <c r="CQ48" s="128">
        <f t="shared" si="0"/>
        <v>0</v>
      </c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32"/>
    </row>
    <row r="49" spans="1:109" ht="11.25" customHeight="1">
      <c r="A49" s="138" t="s">
        <v>272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  <c r="AQ49" s="71" t="s">
        <v>175</v>
      </c>
      <c r="AR49" s="135" t="s">
        <v>273</v>
      </c>
      <c r="AS49" s="127"/>
      <c r="AT49" s="127"/>
      <c r="AU49" s="127"/>
      <c r="AV49" s="127" t="s">
        <v>274</v>
      </c>
      <c r="AW49" s="127"/>
      <c r="AX49" s="127"/>
      <c r="AY49" s="127"/>
      <c r="AZ49" s="127"/>
      <c r="BA49" s="128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30"/>
      <c r="BO49" s="128">
        <v>98472.8</v>
      </c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30"/>
      <c r="CC49" s="128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30"/>
      <c r="CQ49" s="128">
        <f t="shared" si="0"/>
        <v>98472.8</v>
      </c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32"/>
    </row>
    <row r="50" spans="1:109" ht="11.25" customHeight="1">
      <c r="A50" s="138" t="s">
        <v>275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9"/>
      <c r="AQ50" s="71" t="s">
        <v>175</v>
      </c>
      <c r="AR50" s="135" t="s">
        <v>276</v>
      </c>
      <c r="AS50" s="127"/>
      <c r="AT50" s="127"/>
      <c r="AU50" s="127"/>
      <c r="AV50" s="127" t="s">
        <v>277</v>
      </c>
      <c r="AW50" s="127"/>
      <c r="AX50" s="127"/>
      <c r="AY50" s="127"/>
      <c r="AZ50" s="127"/>
      <c r="BA50" s="128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30"/>
      <c r="BO50" s="128">
        <v>112032.5</v>
      </c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30"/>
      <c r="CC50" s="128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30"/>
      <c r="CQ50" s="128">
        <f t="shared" si="0"/>
        <v>112032.5</v>
      </c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32"/>
    </row>
    <row r="51" spans="1:109" ht="11.25" customHeight="1">
      <c r="A51" s="133" t="s">
        <v>278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4"/>
      <c r="AQ51" s="71" t="s">
        <v>175</v>
      </c>
      <c r="AR51" s="135" t="s">
        <v>279</v>
      </c>
      <c r="AS51" s="127"/>
      <c r="AT51" s="127"/>
      <c r="AU51" s="127"/>
      <c r="AV51" s="127" t="s">
        <v>280</v>
      </c>
      <c r="AW51" s="127"/>
      <c r="AX51" s="127"/>
      <c r="AY51" s="127"/>
      <c r="AZ51" s="127"/>
      <c r="BA51" s="128">
        <f>SUM(BA52:BA53)</f>
        <v>0</v>
      </c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30"/>
      <c r="BO51" s="128">
        <f>SUM(BO52:BO53)</f>
        <v>0</v>
      </c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30"/>
      <c r="CC51" s="128">
        <f>SUM(CC52:CC53)</f>
        <v>0</v>
      </c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30"/>
      <c r="CQ51" s="128">
        <f>SUM(CQ52:CQ53)</f>
        <v>0</v>
      </c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32"/>
    </row>
    <row r="52" spans="1:109" ht="22.5" customHeight="1">
      <c r="A52" s="138" t="s">
        <v>281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9"/>
      <c r="AQ52" s="71" t="s">
        <v>175</v>
      </c>
      <c r="AR52" s="135" t="s">
        <v>282</v>
      </c>
      <c r="AS52" s="127"/>
      <c r="AT52" s="127"/>
      <c r="AU52" s="127"/>
      <c r="AV52" s="127" t="s">
        <v>283</v>
      </c>
      <c r="AW52" s="127"/>
      <c r="AX52" s="127"/>
      <c r="AY52" s="127"/>
      <c r="AZ52" s="127"/>
      <c r="BA52" s="128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30"/>
      <c r="BO52" s="128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30"/>
      <c r="CC52" s="128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30"/>
      <c r="CQ52" s="128">
        <f>SUM(BA52:CC52)</f>
        <v>0</v>
      </c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32"/>
    </row>
    <row r="53" spans="1:109" ht="11.25" customHeight="1">
      <c r="A53" s="138" t="s">
        <v>284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9"/>
      <c r="AQ53" s="71" t="s">
        <v>175</v>
      </c>
      <c r="AR53" s="135" t="s">
        <v>285</v>
      </c>
      <c r="AS53" s="127"/>
      <c r="AT53" s="127"/>
      <c r="AU53" s="127"/>
      <c r="AV53" s="127" t="s">
        <v>286</v>
      </c>
      <c r="AW53" s="127"/>
      <c r="AX53" s="127"/>
      <c r="AY53" s="127"/>
      <c r="AZ53" s="127"/>
      <c r="BA53" s="128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30"/>
      <c r="BO53" s="128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30"/>
      <c r="CC53" s="128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30"/>
      <c r="CQ53" s="128">
        <f>SUM(BA53:CC53)</f>
        <v>0</v>
      </c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32"/>
    </row>
    <row r="54" spans="1:109" ht="11.25" customHeight="1">
      <c r="A54" s="133" t="s">
        <v>287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4"/>
      <c r="AQ54" s="71" t="s">
        <v>175</v>
      </c>
      <c r="AR54" s="135" t="s">
        <v>251</v>
      </c>
      <c r="AS54" s="127"/>
      <c r="AT54" s="127"/>
      <c r="AU54" s="127"/>
      <c r="AV54" s="127" t="s">
        <v>288</v>
      </c>
      <c r="AW54" s="127"/>
      <c r="AX54" s="127"/>
      <c r="AY54" s="127"/>
      <c r="AZ54" s="127"/>
      <c r="BA54" s="128">
        <f>SUM(BA55:BA56)</f>
        <v>0</v>
      </c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30"/>
      <c r="BO54" s="128">
        <f>SUM(BO55:BO56)</f>
        <v>0</v>
      </c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30"/>
      <c r="CC54" s="128">
        <f>SUM(CC55:CC56)</f>
        <v>0</v>
      </c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30"/>
      <c r="CQ54" s="128">
        <f>SUM(CQ55:CQ56)</f>
        <v>0</v>
      </c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32"/>
    </row>
    <row r="55" spans="1:109" ht="33.75" customHeight="1">
      <c r="A55" s="138" t="s">
        <v>289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9"/>
      <c r="AQ55" s="71" t="s">
        <v>175</v>
      </c>
      <c r="AR55" s="135" t="s">
        <v>254</v>
      </c>
      <c r="AS55" s="127"/>
      <c r="AT55" s="127"/>
      <c r="AU55" s="127"/>
      <c r="AV55" s="127" t="s">
        <v>290</v>
      </c>
      <c r="AW55" s="127"/>
      <c r="AX55" s="127"/>
      <c r="AY55" s="127"/>
      <c r="AZ55" s="127"/>
      <c r="BA55" s="128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30"/>
      <c r="BO55" s="128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30"/>
      <c r="CC55" s="128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30"/>
      <c r="CQ55" s="128">
        <f>SUM(BA55:CC55)</f>
        <v>0</v>
      </c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32"/>
    </row>
    <row r="56" spans="1:109" ht="22.5" customHeight="1">
      <c r="A56" s="138" t="s">
        <v>291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9"/>
      <c r="AQ56" s="71" t="s">
        <v>175</v>
      </c>
      <c r="AR56" s="135" t="s">
        <v>257</v>
      </c>
      <c r="AS56" s="127"/>
      <c r="AT56" s="127"/>
      <c r="AU56" s="127"/>
      <c r="AV56" s="127" t="s">
        <v>292</v>
      </c>
      <c r="AW56" s="127"/>
      <c r="AX56" s="127"/>
      <c r="AY56" s="127"/>
      <c r="AZ56" s="127"/>
      <c r="BA56" s="128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30"/>
      <c r="BO56" s="128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30"/>
      <c r="CC56" s="128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30"/>
      <c r="CQ56" s="128">
        <f>SUM(BA56:CC56)</f>
        <v>0</v>
      </c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32"/>
    </row>
    <row r="57" spans="1:109" ht="11.25" customHeight="1">
      <c r="A57" s="133" t="s">
        <v>293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4"/>
      <c r="AQ57" s="71" t="s">
        <v>175</v>
      </c>
      <c r="AR57" s="135" t="s">
        <v>280</v>
      </c>
      <c r="AS57" s="127"/>
      <c r="AT57" s="127"/>
      <c r="AU57" s="127"/>
      <c r="AV57" s="127" t="s">
        <v>294</v>
      </c>
      <c r="AW57" s="127"/>
      <c r="AX57" s="127"/>
      <c r="AY57" s="127"/>
      <c r="AZ57" s="127"/>
      <c r="BA57" s="128">
        <f>SUM(BA58:BA59)</f>
        <v>0</v>
      </c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30"/>
      <c r="BO57" s="128">
        <f>SUM(BO58:BO59)</f>
        <v>0</v>
      </c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30"/>
      <c r="CC57" s="128">
        <f>SUM(CC58:CC59)</f>
        <v>0</v>
      </c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30"/>
      <c r="CQ57" s="128">
        <f>SUM(CQ58:CQ59)</f>
        <v>0</v>
      </c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32"/>
    </row>
    <row r="58" spans="1:109" ht="33.75" customHeight="1">
      <c r="A58" s="138" t="s">
        <v>295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9"/>
      <c r="AQ58" s="71" t="s">
        <v>175</v>
      </c>
      <c r="AR58" s="135" t="s">
        <v>286</v>
      </c>
      <c r="AS58" s="127"/>
      <c r="AT58" s="127"/>
      <c r="AU58" s="127"/>
      <c r="AV58" s="127" t="s">
        <v>296</v>
      </c>
      <c r="AW58" s="127"/>
      <c r="AX58" s="127"/>
      <c r="AY58" s="127"/>
      <c r="AZ58" s="127"/>
      <c r="BA58" s="128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30"/>
      <c r="BO58" s="128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30"/>
      <c r="CC58" s="128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30"/>
      <c r="CQ58" s="128">
        <f>SUM(BA58:CC58)</f>
        <v>0</v>
      </c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32"/>
    </row>
    <row r="59" spans="1:109" ht="11.25" customHeight="1">
      <c r="A59" s="138" t="s">
        <v>297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9"/>
      <c r="AQ59" s="71" t="s">
        <v>175</v>
      </c>
      <c r="AR59" s="135" t="s">
        <v>298</v>
      </c>
      <c r="AS59" s="127"/>
      <c r="AT59" s="127"/>
      <c r="AU59" s="127"/>
      <c r="AV59" s="127" t="s">
        <v>299</v>
      </c>
      <c r="AW59" s="127"/>
      <c r="AX59" s="127"/>
      <c r="AY59" s="127"/>
      <c r="AZ59" s="127"/>
      <c r="BA59" s="128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30"/>
      <c r="BO59" s="128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30"/>
      <c r="CC59" s="128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30"/>
      <c r="CQ59" s="128">
        <f>SUM(BA59:CC59)</f>
        <v>0</v>
      </c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32"/>
    </row>
    <row r="60" spans="1:109" ht="11.25" customHeight="1">
      <c r="A60" s="133" t="s">
        <v>300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4"/>
      <c r="AQ60" s="71" t="s">
        <v>175</v>
      </c>
      <c r="AR60" s="135" t="s">
        <v>288</v>
      </c>
      <c r="AS60" s="127"/>
      <c r="AT60" s="127"/>
      <c r="AU60" s="127"/>
      <c r="AV60" s="127" t="s">
        <v>301</v>
      </c>
      <c r="AW60" s="127"/>
      <c r="AX60" s="127"/>
      <c r="AY60" s="127"/>
      <c r="AZ60" s="127"/>
      <c r="BA60" s="128">
        <f>SUM(BA61:BA62)</f>
        <v>0</v>
      </c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30"/>
      <c r="BO60" s="128">
        <f>SUM(BO61:BO62)</f>
        <v>0</v>
      </c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30"/>
      <c r="CC60" s="128">
        <f>SUM(CC61:CC62)</f>
        <v>0</v>
      </c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30"/>
      <c r="CQ60" s="128">
        <f>SUM(CQ61:CQ62)</f>
        <v>0</v>
      </c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32"/>
    </row>
    <row r="61" spans="1:109" ht="22.5" customHeight="1">
      <c r="A61" s="138" t="s">
        <v>302</v>
      </c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9"/>
      <c r="AQ61" s="71" t="s">
        <v>175</v>
      </c>
      <c r="AR61" s="135" t="s">
        <v>292</v>
      </c>
      <c r="AS61" s="127"/>
      <c r="AT61" s="127"/>
      <c r="AU61" s="127"/>
      <c r="AV61" s="127" t="s">
        <v>303</v>
      </c>
      <c r="AW61" s="127"/>
      <c r="AX61" s="127"/>
      <c r="AY61" s="127"/>
      <c r="AZ61" s="127"/>
      <c r="BA61" s="128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30"/>
      <c r="BO61" s="128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30"/>
      <c r="CC61" s="128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30"/>
      <c r="CQ61" s="128">
        <f>SUM(BA61:CC61)</f>
        <v>0</v>
      </c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32"/>
    </row>
    <row r="62" spans="1:109" ht="22.5" customHeight="1">
      <c r="A62" s="138" t="s">
        <v>304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9"/>
      <c r="AQ62" s="71" t="s">
        <v>175</v>
      </c>
      <c r="AR62" s="135" t="s">
        <v>305</v>
      </c>
      <c r="AS62" s="127"/>
      <c r="AT62" s="127"/>
      <c r="AU62" s="127"/>
      <c r="AV62" s="127" t="s">
        <v>306</v>
      </c>
      <c r="AW62" s="127"/>
      <c r="AX62" s="127"/>
      <c r="AY62" s="127"/>
      <c r="AZ62" s="127"/>
      <c r="BA62" s="128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30"/>
      <c r="BO62" s="128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30"/>
      <c r="CC62" s="128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30"/>
      <c r="CQ62" s="128">
        <f>SUM(BA62:CC62)</f>
        <v>0</v>
      </c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32"/>
    </row>
    <row r="63" spans="1:109" ht="11.25" customHeight="1" thickBot="1">
      <c r="A63" s="133" t="s">
        <v>307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4"/>
      <c r="AQ63" s="71" t="s">
        <v>175</v>
      </c>
      <c r="AR63" s="135" t="s">
        <v>294</v>
      </c>
      <c r="AS63" s="127"/>
      <c r="AT63" s="127"/>
      <c r="AU63" s="127"/>
      <c r="AV63" s="127" t="s">
        <v>308</v>
      </c>
      <c r="AW63" s="127"/>
      <c r="AX63" s="127"/>
      <c r="AY63" s="127"/>
      <c r="AZ63" s="127"/>
      <c r="BA63" s="128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30"/>
      <c r="BO63" s="128">
        <v>61580.85</v>
      </c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30"/>
      <c r="CC63" s="128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30"/>
      <c r="CQ63" s="128">
        <f>SUM(BA63:CC63)</f>
        <v>61580.85</v>
      </c>
      <c r="CR63" s="129"/>
      <c r="CS63" s="129"/>
      <c r="CT63" s="129"/>
      <c r="CU63" s="129"/>
      <c r="CV63" s="129"/>
      <c r="CW63" s="129"/>
      <c r="CX63" s="129"/>
      <c r="CY63" s="129"/>
      <c r="CZ63" s="129"/>
      <c r="DA63" s="129"/>
      <c r="DB63" s="129"/>
      <c r="DC63" s="129"/>
      <c r="DD63" s="129"/>
      <c r="DE63" s="132"/>
    </row>
    <row r="64" spans="1:109" ht="3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3"/>
      <c r="CT64" s="143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</row>
    <row r="65" ht="11.25">
      <c r="DE65" s="11" t="s">
        <v>309</v>
      </c>
    </row>
    <row r="66" spans="1:109" s="8" customFormat="1" ht="35.25" customHeight="1">
      <c r="A66" s="92" t="s">
        <v>27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123"/>
      <c r="AQ66" s="12"/>
      <c r="AR66" s="124" t="s">
        <v>26</v>
      </c>
      <c r="AS66" s="92"/>
      <c r="AT66" s="92"/>
      <c r="AU66" s="123"/>
      <c r="AV66" s="124" t="s">
        <v>30</v>
      </c>
      <c r="AW66" s="92"/>
      <c r="AX66" s="92"/>
      <c r="AY66" s="92"/>
      <c r="AZ66" s="123"/>
      <c r="BA66" s="124" t="s">
        <v>31</v>
      </c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6"/>
      <c r="BO66" s="124" t="s">
        <v>137</v>
      </c>
      <c r="BP66" s="125"/>
      <c r="BQ66" s="125"/>
      <c r="BR66" s="125"/>
      <c r="BS66" s="125"/>
      <c r="BT66" s="125"/>
      <c r="BU66" s="125"/>
      <c r="BV66" s="125"/>
      <c r="BW66" s="125"/>
      <c r="BX66" s="125"/>
      <c r="BY66" s="125"/>
      <c r="BZ66" s="125"/>
      <c r="CA66" s="125"/>
      <c r="CB66" s="126"/>
      <c r="CC66" s="124" t="s">
        <v>138</v>
      </c>
      <c r="CD66" s="125"/>
      <c r="CE66" s="125"/>
      <c r="CF66" s="125"/>
      <c r="CG66" s="125"/>
      <c r="CH66" s="125"/>
      <c r="CI66" s="125"/>
      <c r="CJ66" s="125"/>
      <c r="CK66" s="125"/>
      <c r="CL66" s="125"/>
      <c r="CM66" s="125"/>
      <c r="CN66" s="125"/>
      <c r="CO66" s="125"/>
      <c r="CP66" s="126"/>
      <c r="CQ66" s="91" t="s">
        <v>32</v>
      </c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</row>
    <row r="67" spans="1:109" s="8" customFormat="1" ht="12" thickBot="1">
      <c r="A67" s="92">
        <v>1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123"/>
      <c r="AQ67" s="12"/>
      <c r="AR67" s="93">
        <v>2</v>
      </c>
      <c r="AS67" s="94"/>
      <c r="AT67" s="94"/>
      <c r="AU67" s="131"/>
      <c r="AV67" s="93">
        <v>3</v>
      </c>
      <c r="AW67" s="94"/>
      <c r="AX67" s="94"/>
      <c r="AY67" s="94"/>
      <c r="AZ67" s="131"/>
      <c r="BA67" s="93">
        <v>4</v>
      </c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131"/>
      <c r="BO67" s="93">
        <v>5</v>
      </c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131"/>
      <c r="CC67" s="93">
        <v>6</v>
      </c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131"/>
      <c r="CQ67" s="93">
        <v>7</v>
      </c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</row>
    <row r="68" spans="1:109" ht="11.25" customHeight="1">
      <c r="A68" s="144" t="s">
        <v>310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5"/>
      <c r="AQ68" s="71" t="s">
        <v>175</v>
      </c>
      <c r="AR68" s="135" t="s">
        <v>301</v>
      </c>
      <c r="AS68" s="127"/>
      <c r="AT68" s="127"/>
      <c r="AU68" s="127"/>
      <c r="AV68" s="127" t="s">
        <v>311</v>
      </c>
      <c r="AW68" s="127"/>
      <c r="AX68" s="127"/>
      <c r="AY68" s="127"/>
      <c r="AZ68" s="127"/>
      <c r="BA68" s="128">
        <f>SUM(BA69:BA71)</f>
        <v>0</v>
      </c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30"/>
      <c r="BO68" s="128">
        <f>SUM(BO69:BO71)</f>
        <v>224619.68</v>
      </c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30"/>
      <c r="CC68" s="128">
        <f>SUM(CC69:CC71)</f>
        <v>1552651.51</v>
      </c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30"/>
      <c r="CQ68" s="128">
        <f>SUM(CQ69:CQ71)</f>
        <v>1777271.19</v>
      </c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32"/>
    </row>
    <row r="69" spans="1:109" ht="22.5" customHeight="1">
      <c r="A69" s="138" t="s">
        <v>312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  <c r="AQ69" s="71" t="s">
        <v>175</v>
      </c>
      <c r="AR69" s="135" t="s">
        <v>313</v>
      </c>
      <c r="AS69" s="127"/>
      <c r="AT69" s="127"/>
      <c r="AU69" s="127"/>
      <c r="AV69" s="127" t="s">
        <v>314</v>
      </c>
      <c r="AW69" s="127"/>
      <c r="AX69" s="127"/>
      <c r="AY69" s="127"/>
      <c r="AZ69" s="127"/>
      <c r="BA69" s="128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30"/>
      <c r="BO69" s="128">
        <v>31999.96</v>
      </c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30"/>
      <c r="CC69" s="128">
        <v>139229.7</v>
      </c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30"/>
      <c r="CQ69" s="128">
        <f>SUM(BA69:CC69)</f>
        <v>171229.66</v>
      </c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32"/>
    </row>
    <row r="70" spans="1:109" ht="11.25" customHeight="1">
      <c r="A70" s="138" t="s">
        <v>315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9"/>
      <c r="AQ70" s="71" t="s">
        <v>175</v>
      </c>
      <c r="AR70" s="135" t="s">
        <v>316</v>
      </c>
      <c r="AS70" s="127"/>
      <c r="AT70" s="127"/>
      <c r="AU70" s="127"/>
      <c r="AV70" s="127" t="s">
        <v>317</v>
      </c>
      <c r="AW70" s="127"/>
      <c r="AX70" s="127"/>
      <c r="AY70" s="127"/>
      <c r="AZ70" s="127"/>
      <c r="BA70" s="128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30"/>
      <c r="BO70" s="128">
        <v>192619.72</v>
      </c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30"/>
      <c r="CC70" s="128">
        <v>1413421.81</v>
      </c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30"/>
      <c r="CQ70" s="128">
        <f>SUM(BA70:CC70)</f>
        <v>1606041.53</v>
      </c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32"/>
    </row>
    <row r="71" spans="1:109" ht="11.25" customHeight="1">
      <c r="A71" s="138" t="s">
        <v>318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9"/>
      <c r="AQ71" s="71" t="s">
        <v>175</v>
      </c>
      <c r="AR71" s="135" t="s">
        <v>319</v>
      </c>
      <c r="AS71" s="127"/>
      <c r="AT71" s="127"/>
      <c r="AU71" s="127"/>
      <c r="AV71" s="127" t="s">
        <v>320</v>
      </c>
      <c r="AW71" s="127"/>
      <c r="AX71" s="127"/>
      <c r="AY71" s="127"/>
      <c r="AZ71" s="127"/>
      <c r="BA71" s="128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30"/>
      <c r="BO71" s="128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30"/>
      <c r="CC71" s="128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30"/>
      <c r="CQ71" s="128">
        <f>SUM(BA71:CC71)</f>
        <v>0</v>
      </c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32"/>
    </row>
    <row r="72" spans="1:109" ht="11.25" customHeight="1">
      <c r="A72" s="133" t="s">
        <v>321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4"/>
      <c r="AQ72" s="71" t="s">
        <v>175</v>
      </c>
      <c r="AR72" s="135" t="s">
        <v>308</v>
      </c>
      <c r="AS72" s="127"/>
      <c r="AT72" s="127"/>
      <c r="AU72" s="127"/>
      <c r="AV72" s="127"/>
      <c r="AW72" s="127"/>
      <c r="AX72" s="127"/>
      <c r="AY72" s="127"/>
      <c r="AZ72" s="127"/>
      <c r="BA72" s="128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30"/>
      <c r="BO72" s="128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30"/>
      <c r="CC72" s="128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30"/>
      <c r="CQ72" s="128">
        <f>SUM(BA72:CC72)</f>
        <v>0</v>
      </c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32"/>
    </row>
    <row r="73" spans="1:109" ht="22.5" customHeight="1">
      <c r="A73" s="146" t="s">
        <v>322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7"/>
      <c r="AQ73" s="71" t="s">
        <v>175</v>
      </c>
      <c r="AR73" s="135" t="s">
        <v>323</v>
      </c>
      <c r="AS73" s="127"/>
      <c r="AT73" s="127"/>
      <c r="AU73" s="127"/>
      <c r="AV73" s="127"/>
      <c r="AW73" s="127"/>
      <c r="AX73" s="127"/>
      <c r="AY73" s="127"/>
      <c r="AZ73" s="127"/>
      <c r="BA73" s="128">
        <f>BA74-BA75+BA76</f>
        <v>11325</v>
      </c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30"/>
      <c r="BO73" s="128">
        <f>BO74-BO75+BO76</f>
        <v>34580.3200000003</v>
      </c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30"/>
      <c r="CC73" s="128">
        <f>CC74-CC75+CC76</f>
        <v>-70307.84999999986</v>
      </c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30"/>
      <c r="CQ73" s="128">
        <f>SUM(BA73:CC73)</f>
        <v>-24402.529999999562</v>
      </c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32"/>
    </row>
    <row r="74" spans="1:109" ht="11.25" customHeight="1">
      <c r="A74" s="148" t="s">
        <v>324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9"/>
      <c r="AQ74" s="71" t="s">
        <v>175</v>
      </c>
      <c r="AR74" s="135" t="s">
        <v>325</v>
      </c>
      <c r="AS74" s="127"/>
      <c r="AT74" s="127"/>
      <c r="AU74" s="127"/>
      <c r="AV74" s="127"/>
      <c r="AW74" s="127"/>
      <c r="AX74" s="127"/>
      <c r="AY74" s="127"/>
      <c r="AZ74" s="127"/>
      <c r="BA74" s="128">
        <f>BA16-BA39</f>
        <v>11325</v>
      </c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30"/>
      <c r="BO74" s="128">
        <f>BO16-BO39</f>
        <v>34580.3200000003</v>
      </c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30"/>
      <c r="CC74" s="128">
        <f>CC16-CC39</f>
        <v>-70307.84999999986</v>
      </c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30"/>
      <c r="CQ74" s="128">
        <f>CQ16-CQ39</f>
        <v>-24402.52999999933</v>
      </c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32"/>
    </row>
    <row r="75" spans="1:109" ht="11.25" customHeight="1">
      <c r="A75" s="148" t="s">
        <v>326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9"/>
      <c r="AQ75" s="71" t="s">
        <v>175</v>
      </c>
      <c r="AR75" s="135" t="s">
        <v>327</v>
      </c>
      <c r="AS75" s="127"/>
      <c r="AT75" s="127"/>
      <c r="AU75" s="127"/>
      <c r="AV75" s="127"/>
      <c r="AW75" s="127"/>
      <c r="AX75" s="127"/>
      <c r="AY75" s="127"/>
      <c r="AZ75" s="127"/>
      <c r="BA75" s="128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30"/>
      <c r="BO75" s="128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30"/>
      <c r="CC75" s="128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30"/>
      <c r="CQ75" s="128">
        <f>SUM(BA75:CC75)</f>
        <v>0</v>
      </c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32"/>
    </row>
    <row r="76" spans="1:109" ht="11.25" customHeight="1">
      <c r="A76" s="148" t="s">
        <v>328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9"/>
      <c r="AQ76" s="71" t="s">
        <v>175</v>
      </c>
      <c r="AR76" s="135" t="s">
        <v>329</v>
      </c>
      <c r="AS76" s="127"/>
      <c r="AT76" s="127"/>
      <c r="AU76" s="127"/>
      <c r="AV76" s="127"/>
      <c r="AW76" s="127"/>
      <c r="AX76" s="127"/>
      <c r="AY76" s="127"/>
      <c r="AZ76" s="127"/>
      <c r="BA76" s="128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30"/>
      <c r="BO76" s="128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30"/>
      <c r="CC76" s="128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30"/>
      <c r="CQ76" s="128">
        <f>SUM(BA76:CC76)</f>
        <v>0</v>
      </c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32"/>
    </row>
    <row r="77" spans="1:109" ht="22.5" customHeight="1">
      <c r="A77" s="146" t="s">
        <v>330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7"/>
      <c r="AQ77" s="71" t="s">
        <v>175</v>
      </c>
      <c r="AR77" s="135" t="s">
        <v>331</v>
      </c>
      <c r="AS77" s="127"/>
      <c r="AT77" s="127"/>
      <c r="AU77" s="127"/>
      <c r="AV77" s="127"/>
      <c r="AW77" s="127"/>
      <c r="AX77" s="127"/>
      <c r="AY77" s="127"/>
      <c r="AZ77" s="127"/>
      <c r="BA77" s="128">
        <f>SUM(BA78,BA81,BA84,BA87,BA90)</f>
        <v>0</v>
      </c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30"/>
      <c r="BO77" s="128">
        <f>SUM(BO78,BO81,BO84,BO87,BO90)</f>
        <v>45905.32</v>
      </c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30"/>
      <c r="CC77" s="128">
        <f>SUM(CC78,CC81,CC84,CC87,CC90)</f>
        <v>-70347.80999999988</v>
      </c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30"/>
      <c r="CQ77" s="128">
        <f>SUM(CQ78,CQ81,CQ84,CQ87,CQ90)</f>
        <v>-24442.489999999845</v>
      </c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32"/>
    </row>
    <row r="78" spans="1:109" ht="11.25" customHeight="1">
      <c r="A78" s="133" t="s">
        <v>332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4"/>
      <c r="AQ78" s="71" t="s">
        <v>175</v>
      </c>
      <c r="AR78" s="135" t="s">
        <v>333</v>
      </c>
      <c r="AS78" s="127"/>
      <c r="AT78" s="127"/>
      <c r="AU78" s="127"/>
      <c r="AV78" s="127"/>
      <c r="AW78" s="127"/>
      <c r="AX78" s="127"/>
      <c r="AY78" s="127"/>
      <c r="AZ78" s="127"/>
      <c r="BA78" s="128">
        <f>BA79-BA80</f>
        <v>0</v>
      </c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30"/>
      <c r="BO78" s="128">
        <f>BO79-BO80</f>
        <v>-20674.96</v>
      </c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30"/>
      <c r="CC78" s="128">
        <f>CC79-CC80</f>
        <v>-78711.70000000001</v>
      </c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30"/>
      <c r="CQ78" s="128">
        <f>CQ79-CQ80</f>
        <v>-99386.66</v>
      </c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32"/>
    </row>
    <row r="79" spans="1:109" ht="22.5" customHeight="1">
      <c r="A79" s="138" t="s">
        <v>334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9"/>
      <c r="AQ79" s="71" t="s">
        <v>175</v>
      </c>
      <c r="AR79" s="135" t="s">
        <v>335</v>
      </c>
      <c r="AS79" s="127"/>
      <c r="AT79" s="127"/>
      <c r="AU79" s="127"/>
      <c r="AV79" s="127" t="s">
        <v>331</v>
      </c>
      <c r="AW79" s="127"/>
      <c r="AX79" s="127"/>
      <c r="AY79" s="127"/>
      <c r="AZ79" s="127"/>
      <c r="BA79" s="128">
        <v>11325</v>
      </c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30"/>
      <c r="BO79" s="128">
        <v>26325</v>
      </c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30"/>
      <c r="CC79" s="128">
        <v>60518</v>
      </c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30"/>
      <c r="CQ79" s="128">
        <f>SUM(BA79:CC79)</f>
        <v>98168</v>
      </c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32"/>
    </row>
    <row r="80" spans="1:109" ht="11.25" customHeight="1">
      <c r="A80" s="138" t="s">
        <v>336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9"/>
      <c r="AQ80" s="71" t="s">
        <v>175</v>
      </c>
      <c r="AR80" s="135" t="s">
        <v>337</v>
      </c>
      <c r="AS80" s="127"/>
      <c r="AT80" s="127"/>
      <c r="AU80" s="127"/>
      <c r="AV80" s="127" t="s">
        <v>338</v>
      </c>
      <c r="AW80" s="127"/>
      <c r="AX80" s="127"/>
      <c r="AY80" s="127"/>
      <c r="AZ80" s="127"/>
      <c r="BA80" s="128">
        <v>11325</v>
      </c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30"/>
      <c r="BO80" s="128">
        <v>46999.96</v>
      </c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30"/>
      <c r="CC80" s="128">
        <v>139229.7</v>
      </c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30"/>
      <c r="CQ80" s="128">
        <f>SUM(BA80:CC80)</f>
        <v>197554.66</v>
      </c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32"/>
    </row>
    <row r="81" spans="1:109" ht="11.25" customHeight="1">
      <c r="A81" s="133" t="s">
        <v>339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4"/>
      <c r="AQ81" s="71" t="s">
        <v>175</v>
      </c>
      <c r="AR81" s="135" t="s">
        <v>340</v>
      </c>
      <c r="AS81" s="127"/>
      <c r="AT81" s="127"/>
      <c r="AU81" s="127"/>
      <c r="AV81" s="127"/>
      <c r="AW81" s="127"/>
      <c r="AX81" s="127"/>
      <c r="AY81" s="127"/>
      <c r="AZ81" s="127"/>
      <c r="BA81" s="128">
        <f>BA82-BA83</f>
        <v>0</v>
      </c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30"/>
      <c r="BO81" s="128">
        <f>BO82-BO83</f>
        <v>0</v>
      </c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30"/>
      <c r="CC81" s="128">
        <f>CC82-CC83</f>
        <v>0</v>
      </c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30"/>
      <c r="CQ81" s="128">
        <f>CQ82-CQ83</f>
        <v>0</v>
      </c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32"/>
    </row>
    <row r="82" spans="1:109" ht="22.5" customHeight="1">
      <c r="A82" s="138" t="s">
        <v>341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9"/>
      <c r="AQ82" s="71" t="s">
        <v>175</v>
      </c>
      <c r="AR82" s="135" t="s">
        <v>342</v>
      </c>
      <c r="AS82" s="127"/>
      <c r="AT82" s="127"/>
      <c r="AU82" s="127"/>
      <c r="AV82" s="127" t="s">
        <v>333</v>
      </c>
      <c r="AW82" s="127"/>
      <c r="AX82" s="127"/>
      <c r="AY82" s="127"/>
      <c r="AZ82" s="127"/>
      <c r="BA82" s="128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30"/>
      <c r="BO82" s="128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30"/>
      <c r="CC82" s="128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30"/>
      <c r="CQ82" s="128">
        <f>SUM(BA82:CC82)</f>
        <v>0</v>
      </c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32"/>
    </row>
    <row r="83" spans="1:109" ht="11.25" customHeight="1">
      <c r="A83" s="138" t="s">
        <v>343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9"/>
      <c r="AQ83" s="71" t="s">
        <v>175</v>
      </c>
      <c r="AR83" s="135" t="s">
        <v>344</v>
      </c>
      <c r="AS83" s="127"/>
      <c r="AT83" s="127"/>
      <c r="AU83" s="127"/>
      <c r="AV83" s="127" t="s">
        <v>345</v>
      </c>
      <c r="AW83" s="127"/>
      <c r="AX83" s="127"/>
      <c r="AY83" s="127"/>
      <c r="AZ83" s="127"/>
      <c r="BA83" s="128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30"/>
      <c r="BO83" s="128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30"/>
      <c r="CC83" s="128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30"/>
      <c r="CQ83" s="128">
        <f>SUM(BA83:CC83)</f>
        <v>0</v>
      </c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32"/>
    </row>
    <row r="84" spans="1:109" ht="11.25" customHeight="1">
      <c r="A84" s="133" t="s">
        <v>346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4"/>
      <c r="AQ84" s="71" t="s">
        <v>175</v>
      </c>
      <c r="AR84" s="135" t="s">
        <v>347</v>
      </c>
      <c r="AS84" s="127"/>
      <c r="AT84" s="127"/>
      <c r="AU84" s="127"/>
      <c r="AV84" s="127"/>
      <c r="AW84" s="127"/>
      <c r="AX84" s="127"/>
      <c r="AY84" s="127"/>
      <c r="AZ84" s="127"/>
      <c r="BA84" s="128">
        <f>BA85-BA86</f>
        <v>0</v>
      </c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30"/>
      <c r="BO84" s="128">
        <f>BO85-BO86</f>
        <v>0</v>
      </c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30"/>
      <c r="CC84" s="128">
        <f>CC85-CC86</f>
        <v>0</v>
      </c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30"/>
      <c r="CQ84" s="128">
        <f>CQ85-CQ86</f>
        <v>0</v>
      </c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32"/>
    </row>
    <row r="85" spans="1:109" ht="22.5" customHeight="1">
      <c r="A85" s="138" t="s">
        <v>348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9"/>
      <c r="AQ85" s="71" t="s">
        <v>175</v>
      </c>
      <c r="AR85" s="135" t="s">
        <v>349</v>
      </c>
      <c r="AS85" s="127"/>
      <c r="AT85" s="127"/>
      <c r="AU85" s="127"/>
      <c r="AV85" s="127" t="s">
        <v>340</v>
      </c>
      <c r="AW85" s="127"/>
      <c r="AX85" s="127"/>
      <c r="AY85" s="127"/>
      <c r="AZ85" s="127"/>
      <c r="BA85" s="128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30"/>
      <c r="BO85" s="128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30"/>
      <c r="CC85" s="128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30"/>
      <c r="CQ85" s="128">
        <f>SUM(BA85:CC85)</f>
        <v>0</v>
      </c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32"/>
    </row>
    <row r="86" spans="1:109" ht="11.25" customHeight="1">
      <c r="A86" s="138" t="s">
        <v>350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9"/>
      <c r="AQ86" s="71" t="s">
        <v>175</v>
      </c>
      <c r="AR86" s="135" t="s">
        <v>351</v>
      </c>
      <c r="AS86" s="127"/>
      <c r="AT86" s="127"/>
      <c r="AU86" s="127"/>
      <c r="AV86" s="127" t="s">
        <v>352</v>
      </c>
      <c r="AW86" s="127"/>
      <c r="AX86" s="127"/>
      <c r="AY86" s="127"/>
      <c r="AZ86" s="127"/>
      <c r="BA86" s="128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30"/>
      <c r="BO86" s="128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30"/>
      <c r="CC86" s="128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30"/>
      <c r="CQ86" s="128">
        <f>SUM(BA86:CC86)</f>
        <v>0</v>
      </c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32"/>
    </row>
    <row r="87" spans="1:109" ht="11.25" customHeight="1">
      <c r="A87" s="133" t="s">
        <v>353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4"/>
      <c r="AQ87" s="71" t="s">
        <v>175</v>
      </c>
      <c r="AR87" s="135" t="s">
        <v>354</v>
      </c>
      <c r="AS87" s="127"/>
      <c r="AT87" s="127"/>
      <c r="AU87" s="127"/>
      <c r="AV87" s="127"/>
      <c r="AW87" s="127"/>
      <c r="AX87" s="127"/>
      <c r="AY87" s="127"/>
      <c r="AZ87" s="127"/>
      <c r="BA87" s="128">
        <f>BA88-BA89</f>
        <v>0</v>
      </c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30"/>
      <c r="BO87" s="128">
        <f>BO88-BO89</f>
        <v>66580.28</v>
      </c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30"/>
      <c r="CC87" s="128">
        <f>CC88-CC89</f>
        <v>8363.89000000013</v>
      </c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30"/>
      <c r="CQ87" s="128">
        <f>CQ88-CQ89</f>
        <v>74944.17000000016</v>
      </c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32"/>
    </row>
    <row r="88" spans="1:109" ht="22.5" customHeight="1">
      <c r="A88" s="138" t="s">
        <v>355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9"/>
      <c r="AQ88" s="71" t="s">
        <v>175</v>
      </c>
      <c r="AR88" s="135" t="s">
        <v>356</v>
      </c>
      <c r="AS88" s="127"/>
      <c r="AT88" s="127"/>
      <c r="AU88" s="127"/>
      <c r="AV88" s="127" t="s">
        <v>357</v>
      </c>
      <c r="AW88" s="127"/>
      <c r="AX88" s="127"/>
      <c r="AY88" s="127"/>
      <c r="AZ88" s="127"/>
      <c r="BA88" s="128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30"/>
      <c r="BO88" s="128">
        <v>276274.12</v>
      </c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30"/>
      <c r="CC88" s="128">
        <v>1353319.06</v>
      </c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30"/>
      <c r="CQ88" s="128">
        <f>SUM(BA88:CC88)</f>
        <v>1629593.1800000002</v>
      </c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32"/>
    </row>
    <row r="89" spans="1:109" ht="11.25" customHeight="1">
      <c r="A89" s="138" t="s">
        <v>358</v>
      </c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9"/>
      <c r="AQ89" s="71" t="s">
        <v>175</v>
      </c>
      <c r="AR89" s="135" t="s">
        <v>359</v>
      </c>
      <c r="AS89" s="127"/>
      <c r="AT89" s="127"/>
      <c r="AU89" s="127"/>
      <c r="AV89" s="127" t="s">
        <v>360</v>
      </c>
      <c r="AW89" s="127"/>
      <c r="AX89" s="127"/>
      <c r="AY89" s="127"/>
      <c r="AZ89" s="127"/>
      <c r="BA89" s="128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30"/>
      <c r="BO89" s="128">
        <v>209693.84</v>
      </c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30"/>
      <c r="CC89" s="128">
        <v>1344955.17</v>
      </c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30"/>
      <c r="CQ89" s="128">
        <f>SUM(BA89:CC89)</f>
        <v>1554649.01</v>
      </c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32"/>
    </row>
    <row r="90" spans="1:109" ht="22.5" customHeight="1">
      <c r="A90" s="133" t="s">
        <v>361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4"/>
      <c r="AQ90" s="71" t="s">
        <v>175</v>
      </c>
      <c r="AR90" s="135" t="s">
        <v>362</v>
      </c>
      <c r="AS90" s="127"/>
      <c r="AT90" s="127"/>
      <c r="AU90" s="127"/>
      <c r="AV90" s="127"/>
      <c r="AW90" s="127"/>
      <c r="AX90" s="127"/>
      <c r="AY90" s="127"/>
      <c r="AZ90" s="127"/>
      <c r="BA90" s="128">
        <f>BA91-BA92</f>
        <v>0</v>
      </c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30"/>
      <c r="BO90" s="128">
        <f>BO91-BO92</f>
        <v>0</v>
      </c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30"/>
      <c r="CC90" s="128">
        <f>CC91-CC92</f>
        <v>0</v>
      </c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30"/>
      <c r="CQ90" s="128">
        <f>CQ91-CQ92</f>
        <v>0</v>
      </c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32"/>
    </row>
    <row r="91" spans="1:109" ht="22.5" customHeight="1">
      <c r="A91" s="138" t="s">
        <v>363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9"/>
      <c r="AQ91" s="71" t="s">
        <v>175</v>
      </c>
      <c r="AR91" s="135" t="s">
        <v>364</v>
      </c>
      <c r="AS91" s="127"/>
      <c r="AT91" s="127"/>
      <c r="AU91" s="127"/>
      <c r="AV91" s="127" t="s">
        <v>365</v>
      </c>
      <c r="AW91" s="127"/>
      <c r="AX91" s="127"/>
      <c r="AY91" s="127"/>
      <c r="AZ91" s="127"/>
      <c r="BA91" s="128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30"/>
      <c r="BO91" s="128">
        <v>9199008.69</v>
      </c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30"/>
      <c r="CC91" s="128">
        <v>1552651.51</v>
      </c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30"/>
      <c r="CQ91" s="128">
        <f>SUM(BA91:CC91)</f>
        <v>10751660.2</v>
      </c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32"/>
    </row>
    <row r="92" spans="1:109" ht="11.25" customHeight="1" thickBot="1">
      <c r="A92" s="138" t="s">
        <v>366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9"/>
      <c r="AQ92" s="71" t="s">
        <v>175</v>
      </c>
      <c r="AR92" s="135" t="s">
        <v>367</v>
      </c>
      <c r="AS92" s="127"/>
      <c r="AT92" s="127"/>
      <c r="AU92" s="127"/>
      <c r="AV92" s="127" t="s">
        <v>365</v>
      </c>
      <c r="AW92" s="127"/>
      <c r="AX92" s="127"/>
      <c r="AY92" s="127"/>
      <c r="AZ92" s="127"/>
      <c r="BA92" s="128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30"/>
      <c r="BO92" s="128">
        <v>9199008.69</v>
      </c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30"/>
      <c r="CC92" s="128">
        <v>1552651.51</v>
      </c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30"/>
      <c r="CQ92" s="128">
        <f>SUM(BA92:CC92)</f>
        <v>10751660.2</v>
      </c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32"/>
    </row>
    <row r="93" spans="1:109" ht="3" customHeight="1">
      <c r="A93" s="142"/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  <c r="AP93" s="142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</row>
    <row r="94" ht="11.25">
      <c r="DE94" s="11" t="s">
        <v>368</v>
      </c>
    </row>
    <row r="95" spans="1:109" s="8" customFormat="1" ht="35.25" customHeight="1">
      <c r="A95" s="92" t="s">
        <v>27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123"/>
      <c r="AQ95" s="12"/>
      <c r="AR95" s="124" t="s">
        <v>26</v>
      </c>
      <c r="AS95" s="92"/>
      <c r="AT95" s="92"/>
      <c r="AU95" s="123"/>
      <c r="AV95" s="124" t="s">
        <v>30</v>
      </c>
      <c r="AW95" s="92"/>
      <c r="AX95" s="92"/>
      <c r="AY95" s="92"/>
      <c r="AZ95" s="123"/>
      <c r="BA95" s="124" t="s">
        <v>31</v>
      </c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6"/>
      <c r="BO95" s="124" t="s">
        <v>137</v>
      </c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6"/>
      <c r="CC95" s="124" t="s">
        <v>138</v>
      </c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6"/>
      <c r="CQ95" s="91" t="s">
        <v>32</v>
      </c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</row>
    <row r="96" spans="1:109" s="8" customFormat="1" ht="12" thickBot="1">
      <c r="A96" s="92">
        <v>1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123"/>
      <c r="AQ96" s="12"/>
      <c r="AR96" s="93">
        <v>2</v>
      </c>
      <c r="AS96" s="94"/>
      <c r="AT96" s="94"/>
      <c r="AU96" s="131"/>
      <c r="AV96" s="93">
        <v>3</v>
      </c>
      <c r="AW96" s="94"/>
      <c r="AX96" s="94"/>
      <c r="AY96" s="94"/>
      <c r="AZ96" s="131"/>
      <c r="BA96" s="93">
        <v>4</v>
      </c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131"/>
      <c r="BO96" s="93">
        <v>5</v>
      </c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131"/>
      <c r="CC96" s="93">
        <v>6</v>
      </c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131"/>
      <c r="CQ96" s="93">
        <v>7</v>
      </c>
      <c r="CR96" s="94"/>
      <c r="CS96" s="94"/>
      <c r="CT96" s="94"/>
      <c r="CU96" s="94"/>
      <c r="CV96" s="94"/>
      <c r="CW96" s="94"/>
      <c r="CX96" s="94"/>
      <c r="CY96" s="94"/>
      <c r="CZ96" s="94"/>
      <c r="DA96" s="94"/>
      <c r="DB96" s="94"/>
      <c r="DC96" s="94"/>
      <c r="DD96" s="94"/>
      <c r="DE96" s="94"/>
    </row>
    <row r="97" spans="1:109" ht="22.5" customHeight="1">
      <c r="A97" s="136" t="s">
        <v>369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7"/>
      <c r="AQ97" s="71" t="s">
        <v>175</v>
      </c>
      <c r="AR97" s="135" t="s">
        <v>370</v>
      </c>
      <c r="AS97" s="127"/>
      <c r="AT97" s="127"/>
      <c r="AU97" s="127"/>
      <c r="AV97" s="127"/>
      <c r="AW97" s="127"/>
      <c r="AX97" s="127"/>
      <c r="AY97" s="127"/>
      <c r="AZ97" s="127"/>
      <c r="BA97" s="128">
        <f>BA98-BA121</f>
        <v>11325</v>
      </c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30"/>
      <c r="BO97" s="128">
        <f>BO98-BO121</f>
        <v>-11325</v>
      </c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30"/>
      <c r="CC97" s="128">
        <f>CC98-CC121</f>
        <v>39.98999999999069</v>
      </c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30"/>
      <c r="CQ97" s="128">
        <f>CQ98-CQ121</f>
        <v>39.99000000022352</v>
      </c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32"/>
    </row>
    <row r="98" spans="1:109" ht="22.5" customHeight="1">
      <c r="A98" s="146" t="s">
        <v>371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7"/>
      <c r="AQ98" s="71" t="s">
        <v>175</v>
      </c>
      <c r="AR98" s="135" t="s">
        <v>372</v>
      </c>
      <c r="AS98" s="127"/>
      <c r="AT98" s="127"/>
      <c r="AU98" s="127"/>
      <c r="AV98" s="127"/>
      <c r="AW98" s="127"/>
      <c r="AX98" s="127"/>
      <c r="AY98" s="127"/>
      <c r="AZ98" s="127"/>
      <c r="BA98" s="128">
        <f>SUM(BA99,BA102,BA105,BA108,BA111,BA114)</f>
        <v>0</v>
      </c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30"/>
      <c r="BO98" s="128">
        <f>SUM(BO99,BO102,BO105,BO108,BO111,BO114)</f>
        <v>0</v>
      </c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30"/>
      <c r="CC98" s="128">
        <f>SUM(CC99,CC102,CC105,CC108,CC111,CC114)</f>
        <v>39.98999999999069</v>
      </c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30"/>
      <c r="CQ98" s="128">
        <f>SUM(CQ99,CQ102,CQ105,CQ108,CQ111,CQ114)</f>
        <v>39.99000000022352</v>
      </c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32"/>
    </row>
    <row r="99" spans="1:109" ht="11.25" customHeight="1">
      <c r="A99" s="133" t="s">
        <v>373</v>
      </c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4"/>
      <c r="AQ99" s="71" t="s">
        <v>175</v>
      </c>
      <c r="AR99" s="135" t="s">
        <v>338</v>
      </c>
      <c r="AS99" s="127"/>
      <c r="AT99" s="127"/>
      <c r="AU99" s="127"/>
      <c r="AV99" s="127"/>
      <c r="AW99" s="127"/>
      <c r="AX99" s="127"/>
      <c r="AY99" s="127"/>
      <c r="AZ99" s="127"/>
      <c r="BA99" s="128">
        <f>BA100-BA101</f>
        <v>0</v>
      </c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30"/>
      <c r="BO99" s="128">
        <f>BO100-BO101</f>
        <v>0</v>
      </c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30"/>
      <c r="CC99" s="128">
        <f>CC100-CC101</f>
        <v>39.98999999999069</v>
      </c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30"/>
      <c r="CQ99" s="128">
        <f>CQ100-CQ101</f>
        <v>39.99000000022352</v>
      </c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32"/>
    </row>
    <row r="100" spans="1:109" ht="22.5" customHeight="1">
      <c r="A100" s="138" t="s">
        <v>374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9"/>
      <c r="AQ100" s="71" t="s">
        <v>175</v>
      </c>
      <c r="AR100" s="135" t="s">
        <v>375</v>
      </c>
      <c r="AS100" s="127"/>
      <c r="AT100" s="127"/>
      <c r="AU100" s="127"/>
      <c r="AV100" s="127" t="s">
        <v>376</v>
      </c>
      <c r="AW100" s="127"/>
      <c r="AX100" s="127"/>
      <c r="AY100" s="127"/>
      <c r="AZ100" s="127"/>
      <c r="BA100" s="128">
        <v>11325</v>
      </c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30"/>
      <c r="BO100" s="128">
        <v>9516309.66</v>
      </c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30"/>
      <c r="CC100" s="128">
        <v>1422649.72</v>
      </c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30"/>
      <c r="CQ100" s="128">
        <f>SUM(BA100:CC100)</f>
        <v>10950284.38</v>
      </c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32"/>
    </row>
    <row r="101" spans="1:109" ht="11.25" customHeight="1">
      <c r="A101" s="138" t="s">
        <v>377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9"/>
      <c r="AQ101" s="71" t="s">
        <v>175</v>
      </c>
      <c r="AR101" s="135" t="s">
        <v>378</v>
      </c>
      <c r="AS101" s="127"/>
      <c r="AT101" s="127"/>
      <c r="AU101" s="127"/>
      <c r="AV101" s="127" t="s">
        <v>379</v>
      </c>
      <c r="AW101" s="127"/>
      <c r="AX101" s="127"/>
      <c r="AY101" s="127"/>
      <c r="AZ101" s="127"/>
      <c r="BA101" s="128">
        <v>11325</v>
      </c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30"/>
      <c r="BO101" s="128">
        <v>9516309.66</v>
      </c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30"/>
      <c r="CC101" s="128">
        <v>1422609.73</v>
      </c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30"/>
      <c r="CQ101" s="128">
        <f>SUM(BA101:CC101)</f>
        <v>10950244.39</v>
      </c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32"/>
    </row>
    <row r="102" spans="1:109" ht="11.25" customHeight="1">
      <c r="A102" s="133" t="s">
        <v>380</v>
      </c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4"/>
      <c r="AQ102" s="71" t="s">
        <v>175</v>
      </c>
      <c r="AR102" s="135" t="s">
        <v>345</v>
      </c>
      <c r="AS102" s="127"/>
      <c r="AT102" s="127"/>
      <c r="AU102" s="127"/>
      <c r="AV102" s="127"/>
      <c r="AW102" s="127"/>
      <c r="AX102" s="127"/>
      <c r="AY102" s="127"/>
      <c r="AZ102" s="127"/>
      <c r="BA102" s="128">
        <f>BA103-BA104</f>
        <v>0</v>
      </c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30"/>
      <c r="BO102" s="128">
        <f>BO103-BO104</f>
        <v>0</v>
      </c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30"/>
      <c r="CC102" s="128">
        <f>CC103-CC104</f>
        <v>0</v>
      </c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30"/>
      <c r="CQ102" s="128">
        <f>CQ103-CQ104</f>
        <v>0</v>
      </c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32"/>
    </row>
    <row r="103" spans="1:109" ht="22.5" customHeight="1">
      <c r="A103" s="138" t="s">
        <v>381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9"/>
      <c r="AQ103" s="71" t="s">
        <v>175</v>
      </c>
      <c r="AR103" s="135" t="s">
        <v>382</v>
      </c>
      <c r="AS103" s="127"/>
      <c r="AT103" s="127"/>
      <c r="AU103" s="127"/>
      <c r="AV103" s="127" t="s">
        <v>383</v>
      </c>
      <c r="AW103" s="127"/>
      <c r="AX103" s="127"/>
      <c r="AY103" s="127"/>
      <c r="AZ103" s="127"/>
      <c r="BA103" s="128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30"/>
      <c r="BO103" s="128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30"/>
      <c r="CC103" s="128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30"/>
      <c r="CQ103" s="128">
        <f>SUM(BA103:CC103)</f>
        <v>0</v>
      </c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32"/>
    </row>
    <row r="104" spans="1:109" ht="11.25" customHeight="1">
      <c r="A104" s="138" t="s">
        <v>384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9"/>
      <c r="AQ104" s="71" t="s">
        <v>175</v>
      </c>
      <c r="AR104" s="135" t="s">
        <v>385</v>
      </c>
      <c r="AS104" s="127"/>
      <c r="AT104" s="127"/>
      <c r="AU104" s="127"/>
      <c r="AV104" s="127" t="s">
        <v>386</v>
      </c>
      <c r="AW104" s="127"/>
      <c r="AX104" s="127"/>
      <c r="AY104" s="127"/>
      <c r="AZ104" s="127"/>
      <c r="BA104" s="128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30"/>
      <c r="BO104" s="128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30"/>
      <c r="CC104" s="128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30"/>
      <c r="CQ104" s="128">
        <f>SUM(BA104:CC104)</f>
        <v>0</v>
      </c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32"/>
    </row>
    <row r="105" spans="1:109" ht="11.25" customHeight="1">
      <c r="A105" s="133" t="s">
        <v>387</v>
      </c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4"/>
      <c r="AQ105" s="71" t="s">
        <v>175</v>
      </c>
      <c r="AR105" s="135" t="s">
        <v>360</v>
      </c>
      <c r="AS105" s="127"/>
      <c r="AT105" s="127"/>
      <c r="AU105" s="127"/>
      <c r="AV105" s="127"/>
      <c r="AW105" s="127"/>
      <c r="AX105" s="127"/>
      <c r="AY105" s="127"/>
      <c r="AZ105" s="127"/>
      <c r="BA105" s="128">
        <f>BA106-BA107</f>
        <v>0</v>
      </c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30"/>
      <c r="BO105" s="128">
        <f>BO106-BO107</f>
        <v>0</v>
      </c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30"/>
      <c r="CC105" s="128">
        <f>CC106-CC107</f>
        <v>0</v>
      </c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30"/>
      <c r="CQ105" s="128">
        <f>CQ106-CQ107</f>
        <v>0</v>
      </c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32"/>
    </row>
    <row r="106" spans="1:109" ht="22.5" customHeight="1">
      <c r="A106" s="138" t="s">
        <v>388</v>
      </c>
      <c r="B106" s="138"/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9"/>
      <c r="AQ106" s="71" t="s">
        <v>175</v>
      </c>
      <c r="AR106" s="135" t="s">
        <v>389</v>
      </c>
      <c r="AS106" s="127"/>
      <c r="AT106" s="127"/>
      <c r="AU106" s="127"/>
      <c r="AV106" s="127" t="s">
        <v>390</v>
      </c>
      <c r="AW106" s="127"/>
      <c r="AX106" s="127"/>
      <c r="AY106" s="127"/>
      <c r="AZ106" s="127"/>
      <c r="BA106" s="128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30"/>
      <c r="BO106" s="128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30"/>
      <c r="CC106" s="128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30"/>
      <c r="CQ106" s="128">
        <f>SUM(BA106:CC106)</f>
        <v>0</v>
      </c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32"/>
    </row>
    <row r="107" spans="1:109" ht="11.25" customHeight="1">
      <c r="A107" s="138" t="s">
        <v>391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9"/>
      <c r="AQ107" s="71" t="s">
        <v>175</v>
      </c>
      <c r="AR107" s="135" t="s">
        <v>392</v>
      </c>
      <c r="AS107" s="127"/>
      <c r="AT107" s="127"/>
      <c r="AU107" s="127"/>
      <c r="AV107" s="127" t="s">
        <v>393</v>
      </c>
      <c r="AW107" s="127"/>
      <c r="AX107" s="127"/>
      <c r="AY107" s="127"/>
      <c r="AZ107" s="127"/>
      <c r="BA107" s="128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30"/>
      <c r="BO107" s="128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30"/>
      <c r="CC107" s="128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30"/>
      <c r="CQ107" s="128">
        <f>SUM(BA107:CC107)</f>
        <v>0</v>
      </c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32"/>
    </row>
    <row r="108" spans="1:109" ht="11.25" customHeight="1">
      <c r="A108" s="133" t="s">
        <v>394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4"/>
      <c r="AQ108" s="71" t="s">
        <v>175</v>
      </c>
      <c r="AR108" s="135" t="s">
        <v>395</v>
      </c>
      <c r="AS108" s="127"/>
      <c r="AT108" s="127"/>
      <c r="AU108" s="127"/>
      <c r="AV108" s="127"/>
      <c r="AW108" s="127"/>
      <c r="AX108" s="127"/>
      <c r="AY108" s="127"/>
      <c r="AZ108" s="127"/>
      <c r="BA108" s="128">
        <f>BA109-BA110</f>
        <v>0</v>
      </c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30"/>
      <c r="BO108" s="128">
        <f>BO109-BO110</f>
        <v>0</v>
      </c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30"/>
      <c r="CC108" s="128">
        <f>CC109-CC110</f>
        <v>0</v>
      </c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30"/>
      <c r="CQ108" s="128">
        <f>CQ109-CQ110</f>
        <v>0</v>
      </c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32"/>
    </row>
    <row r="109" spans="1:109" ht="33.75" customHeight="1">
      <c r="A109" s="138" t="s">
        <v>396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9"/>
      <c r="AQ109" s="71" t="s">
        <v>175</v>
      </c>
      <c r="AR109" s="135" t="s">
        <v>397</v>
      </c>
      <c r="AS109" s="127"/>
      <c r="AT109" s="127"/>
      <c r="AU109" s="127"/>
      <c r="AV109" s="127" t="s">
        <v>398</v>
      </c>
      <c r="AW109" s="127"/>
      <c r="AX109" s="127"/>
      <c r="AY109" s="127"/>
      <c r="AZ109" s="127"/>
      <c r="BA109" s="128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30"/>
      <c r="BO109" s="128"/>
      <c r="BP109" s="129"/>
      <c r="BQ109" s="129"/>
      <c r="BR109" s="129"/>
      <c r="BS109" s="129"/>
      <c r="BT109" s="129"/>
      <c r="BU109" s="129"/>
      <c r="BV109" s="129"/>
      <c r="BW109" s="129"/>
      <c r="BX109" s="129"/>
      <c r="BY109" s="129"/>
      <c r="BZ109" s="129"/>
      <c r="CA109" s="129"/>
      <c r="CB109" s="130"/>
      <c r="CC109" s="128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30"/>
      <c r="CQ109" s="128">
        <f>SUM(BA109:CC109)</f>
        <v>0</v>
      </c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32"/>
    </row>
    <row r="110" spans="1:109" ht="22.5" customHeight="1">
      <c r="A110" s="138" t="s">
        <v>399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9"/>
      <c r="AQ110" s="71" t="s">
        <v>175</v>
      </c>
      <c r="AR110" s="135" t="s">
        <v>400</v>
      </c>
      <c r="AS110" s="127"/>
      <c r="AT110" s="127"/>
      <c r="AU110" s="127"/>
      <c r="AV110" s="127" t="s">
        <v>401</v>
      </c>
      <c r="AW110" s="127"/>
      <c r="AX110" s="127"/>
      <c r="AY110" s="127"/>
      <c r="AZ110" s="127"/>
      <c r="BA110" s="128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30"/>
      <c r="BO110" s="128"/>
      <c r="BP110" s="129"/>
      <c r="BQ110" s="129"/>
      <c r="BR110" s="129"/>
      <c r="BS110" s="129"/>
      <c r="BT110" s="129"/>
      <c r="BU110" s="129"/>
      <c r="BV110" s="129"/>
      <c r="BW110" s="129"/>
      <c r="BX110" s="129"/>
      <c r="BY110" s="129"/>
      <c r="BZ110" s="129"/>
      <c r="CA110" s="129"/>
      <c r="CB110" s="130"/>
      <c r="CC110" s="128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30"/>
      <c r="CQ110" s="128">
        <f>SUM(BA110:CC110)</f>
        <v>0</v>
      </c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32"/>
    </row>
    <row r="111" spans="1:109" ht="11.25" customHeight="1">
      <c r="A111" s="133" t="s">
        <v>402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4"/>
      <c r="AQ111" s="71" t="s">
        <v>175</v>
      </c>
      <c r="AR111" s="135" t="s">
        <v>403</v>
      </c>
      <c r="AS111" s="127"/>
      <c r="AT111" s="127"/>
      <c r="AU111" s="127"/>
      <c r="AV111" s="127"/>
      <c r="AW111" s="127"/>
      <c r="AX111" s="127"/>
      <c r="AY111" s="127"/>
      <c r="AZ111" s="127"/>
      <c r="BA111" s="128">
        <f>BA112-BA113</f>
        <v>0</v>
      </c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30"/>
      <c r="BO111" s="128">
        <f>BO112-BO113</f>
        <v>0</v>
      </c>
      <c r="BP111" s="129"/>
      <c r="BQ111" s="129"/>
      <c r="BR111" s="129"/>
      <c r="BS111" s="129"/>
      <c r="BT111" s="129"/>
      <c r="BU111" s="129"/>
      <c r="BV111" s="129"/>
      <c r="BW111" s="129"/>
      <c r="BX111" s="129"/>
      <c r="BY111" s="129"/>
      <c r="BZ111" s="129"/>
      <c r="CA111" s="129"/>
      <c r="CB111" s="130"/>
      <c r="CC111" s="128">
        <f>CC112-CC113</f>
        <v>0</v>
      </c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30"/>
      <c r="CQ111" s="128">
        <f>CQ112-CQ113</f>
        <v>0</v>
      </c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32"/>
    </row>
    <row r="112" spans="1:109" ht="22.5" customHeight="1">
      <c r="A112" s="138" t="s">
        <v>404</v>
      </c>
      <c r="B112" s="138"/>
      <c r="C112" s="138"/>
      <c r="D112" s="138"/>
      <c r="E112" s="138"/>
      <c r="F112" s="138"/>
      <c r="G112" s="138"/>
      <c r="H112" s="138"/>
      <c r="I112" s="138"/>
      <c r="J112" s="138"/>
      <c r="K112" s="138"/>
      <c r="L112" s="138"/>
      <c r="M112" s="138"/>
      <c r="N112" s="138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9"/>
      <c r="AQ112" s="71" t="s">
        <v>175</v>
      </c>
      <c r="AR112" s="135" t="s">
        <v>405</v>
      </c>
      <c r="AS112" s="127"/>
      <c r="AT112" s="127"/>
      <c r="AU112" s="127"/>
      <c r="AV112" s="127" t="s">
        <v>406</v>
      </c>
      <c r="AW112" s="127"/>
      <c r="AX112" s="127"/>
      <c r="AY112" s="127"/>
      <c r="AZ112" s="127"/>
      <c r="BA112" s="128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30"/>
      <c r="BO112" s="128"/>
      <c r="BP112" s="129"/>
      <c r="BQ112" s="129"/>
      <c r="BR112" s="129"/>
      <c r="BS112" s="129"/>
      <c r="BT112" s="129"/>
      <c r="BU112" s="129"/>
      <c r="BV112" s="129"/>
      <c r="BW112" s="129"/>
      <c r="BX112" s="129"/>
      <c r="BY112" s="129"/>
      <c r="BZ112" s="129"/>
      <c r="CA112" s="129"/>
      <c r="CB112" s="130"/>
      <c r="CC112" s="128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30"/>
      <c r="CQ112" s="128">
        <f>SUM(BA112:CC112)</f>
        <v>0</v>
      </c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32"/>
    </row>
    <row r="113" spans="1:109" ht="11.25" customHeight="1">
      <c r="A113" s="138" t="s">
        <v>407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9"/>
      <c r="AQ113" s="71" t="s">
        <v>175</v>
      </c>
      <c r="AR113" s="135" t="s">
        <v>408</v>
      </c>
      <c r="AS113" s="127"/>
      <c r="AT113" s="127"/>
      <c r="AU113" s="127"/>
      <c r="AV113" s="127" t="s">
        <v>409</v>
      </c>
      <c r="AW113" s="127"/>
      <c r="AX113" s="127"/>
      <c r="AY113" s="127"/>
      <c r="AZ113" s="127"/>
      <c r="BA113" s="128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30"/>
      <c r="BO113" s="128"/>
      <c r="BP113" s="129"/>
      <c r="BQ113" s="129"/>
      <c r="BR113" s="129"/>
      <c r="BS113" s="129"/>
      <c r="BT113" s="129"/>
      <c r="BU113" s="129"/>
      <c r="BV113" s="129"/>
      <c r="BW113" s="129"/>
      <c r="BX113" s="129"/>
      <c r="BY113" s="129"/>
      <c r="BZ113" s="129"/>
      <c r="CA113" s="129"/>
      <c r="CB113" s="130"/>
      <c r="CC113" s="128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30"/>
      <c r="CQ113" s="128">
        <f>SUM(BA113:CC113)</f>
        <v>0</v>
      </c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32"/>
    </row>
    <row r="114" spans="1:109" ht="11.25" customHeight="1">
      <c r="A114" s="133" t="s">
        <v>410</v>
      </c>
      <c r="B114" s="133"/>
      <c r="C114" s="133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4"/>
      <c r="AQ114" s="71" t="s">
        <v>175</v>
      </c>
      <c r="AR114" s="135" t="s">
        <v>411</v>
      </c>
      <c r="AS114" s="127"/>
      <c r="AT114" s="127"/>
      <c r="AU114" s="127"/>
      <c r="AV114" s="127"/>
      <c r="AW114" s="127"/>
      <c r="AX114" s="127"/>
      <c r="AY114" s="127"/>
      <c r="AZ114" s="127"/>
      <c r="BA114" s="128">
        <f>BA115-BA116</f>
        <v>0</v>
      </c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30"/>
      <c r="BO114" s="128">
        <f>BO115-BO116</f>
        <v>0</v>
      </c>
      <c r="BP114" s="129"/>
      <c r="BQ114" s="129"/>
      <c r="BR114" s="129"/>
      <c r="BS114" s="129"/>
      <c r="BT114" s="129"/>
      <c r="BU114" s="129"/>
      <c r="BV114" s="129"/>
      <c r="BW114" s="129"/>
      <c r="BX114" s="129"/>
      <c r="BY114" s="129"/>
      <c r="BZ114" s="129"/>
      <c r="CA114" s="129"/>
      <c r="CB114" s="130"/>
      <c r="CC114" s="128">
        <f>CC115-CC116</f>
        <v>0</v>
      </c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30"/>
      <c r="CQ114" s="128">
        <f>CQ115-CQ116</f>
        <v>0</v>
      </c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32"/>
    </row>
    <row r="115" spans="1:109" ht="22.5" customHeight="1">
      <c r="A115" s="138" t="s">
        <v>412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9"/>
      <c r="AQ115" s="71" t="s">
        <v>175</v>
      </c>
      <c r="AR115" s="135" t="s">
        <v>413</v>
      </c>
      <c r="AS115" s="127"/>
      <c r="AT115" s="127"/>
      <c r="AU115" s="127"/>
      <c r="AV115" s="127" t="s">
        <v>414</v>
      </c>
      <c r="AW115" s="127"/>
      <c r="AX115" s="127"/>
      <c r="AY115" s="127"/>
      <c r="AZ115" s="127"/>
      <c r="BA115" s="128">
        <v>11325</v>
      </c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30"/>
      <c r="BO115" s="128">
        <v>9519245.45</v>
      </c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30"/>
      <c r="CC115" s="128">
        <v>1567913.36</v>
      </c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30"/>
      <c r="CQ115" s="128">
        <f>SUM(BA115:CC115)</f>
        <v>11098483.809999999</v>
      </c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32"/>
    </row>
    <row r="116" spans="1:109" ht="11.25" customHeight="1" thickBot="1">
      <c r="A116" s="138" t="s">
        <v>415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9"/>
      <c r="AQ116" s="71" t="s">
        <v>175</v>
      </c>
      <c r="AR116" s="135" t="s">
        <v>416</v>
      </c>
      <c r="AS116" s="127"/>
      <c r="AT116" s="127"/>
      <c r="AU116" s="127"/>
      <c r="AV116" s="127" t="s">
        <v>417</v>
      </c>
      <c r="AW116" s="127"/>
      <c r="AX116" s="127"/>
      <c r="AY116" s="127"/>
      <c r="AZ116" s="127"/>
      <c r="BA116" s="128">
        <v>11325</v>
      </c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30"/>
      <c r="BO116" s="128">
        <v>9519245.45</v>
      </c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30"/>
      <c r="CC116" s="128">
        <v>1567913.36</v>
      </c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30"/>
      <c r="CQ116" s="128">
        <f>SUM(BA116:CC116)</f>
        <v>11098483.809999999</v>
      </c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32"/>
    </row>
    <row r="117" spans="1:109" ht="3" customHeight="1">
      <c r="A117" s="142"/>
      <c r="B117" s="142"/>
      <c r="C117" s="142"/>
      <c r="D117" s="142"/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3"/>
      <c r="CP117" s="143"/>
      <c r="CQ117" s="143"/>
      <c r="CR117" s="143"/>
      <c r="CS117" s="143"/>
      <c r="CT117" s="143"/>
      <c r="CU117" s="143"/>
      <c r="CV117" s="143"/>
      <c r="CW117" s="143"/>
      <c r="CX117" s="143"/>
      <c r="CY117" s="143"/>
      <c r="CZ117" s="143"/>
      <c r="DA117" s="143"/>
      <c r="DB117" s="143"/>
      <c r="DC117" s="143"/>
      <c r="DD117" s="143"/>
      <c r="DE117" s="143"/>
    </row>
    <row r="118" ht="11.25">
      <c r="DE118" s="11" t="s">
        <v>418</v>
      </c>
    </row>
    <row r="119" spans="1:109" s="8" customFormat="1" ht="35.25" customHeight="1">
      <c r="A119" s="92" t="s">
        <v>27</v>
      </c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123"/>
      <c r="AQ119" s="12"/>
      <c r="AR119" s="124" t="s">
        <v>26</v>
      </c>
      <c r="AS119" s="92"/>
      <c r="AT119" s="92"/>
      <c r="AU119" s="123"/>
      <c r="AV119" s="124" t="s">
        <v>30</v>
      </c>
      <c r="AW119" s="92"/>
      <c r="AX119" s="92"/>
      <c r="AY119" s="92"/>
      <c r="AZ119" s="123"/>
      <c r="BA119" s="124" t="s">
        <v>31</v>
      </c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6"/>
      <c r="BO119" s="124" t="s">
        <v>137</v>
      </c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6"/>
      <c r="CC119" s="124" t="s">
        <v>138</v>
      </c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6"/>
      <c r="CQ119" s="91" t="s">
        <v>32</v>
      </c>
      <c r="CR119" s="92"/>
      <c r="CS119" s="92"/>
      <c r="CT119" s="92"/>
      <c r="CU119" s="92"/>
      <c r="CV119" s="92"/>
      <c r="CW119" s="92"/>
      <c r="CX119" s="92"/>
      <c r="CY119" s="92"/>
      <c r="CZ119" s="92"/>
      <c r="DA119" s="92"/>
      <c r="DB119" s="92"/>
      <c r="DC119" s="92"/>
      <c r="DD119" s="92"/>
      <c r="DE119" s="92"/>
    </row>
    <row r="120" spans="1:109" s="8" customFormat="1" ht="12" thickBot="1">
      <c r="A120" s="92">
        <v>1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  <c r="AI120" s="92"/>
      <c r="AJ120" s="92"/>
      <c r="AK120" s="92"/>
      <c r="AL120" s="92"/>
      <c r="AM120" s="92"/>
      <c r="AN120" s="92"/>
      <c r="AO120" s="92"/>
      <c r="AP120" s="123"/>
      <c r="AQ120" s="12"/>
      <c r="AR120" s="93">
        <v>2</v>
      </c>
      <c r="AS120" s="94"/>
      <c r="AT120" s="94"/>
      <c r="AU120" s="131"/>
      <c r="AV120" s="93">
        <v>3</v>
      </c>
      <c r="AW120" s="94"/>
      <c r="AX120" s="94"/>
      <c r="AY120" s="94"/>
      <c r="AZ120" s="131"/>
      <c r="BA120" s="93">
        <v>4</v>
      </c>
      <c r="BB120" s="94"/>
      <c r="BC120" s="94"/>
      <c r="BD120" s="94"/>
      <c r="BE120" s="94"/>
      <c r="BF120" s="94"/>
      <c r="BG120" s="94"/>
      <c r="BH120" s="94"/>
      <c r="BI120" s="94"/>
      <c r="BJ120" s="94"/>
      <c r="BK120" s="94"/>
      <c r="BL120" s="94"/>
      <c r="BM120" s="94"/>
      <c r="BN120" s="131"/>
      <c r="BO120" s="93">
        <v>5</v>
      </c>
      <c r="BP120" s="94"/>
      <c r="BQ120" s="94"/>
      <c r="BR120" s="94"/>
      <c r="BS120" s="94"/>
      <c r="BT120" s="94"/>
      <c r="BU120" s="94"/>
      <c r="BV120" s="94"/>
      <c r="BW120" s="94"/>
      <c r="BX120" s="94"/>
      <c r="BY120" s="94"/>
      <c r="BZ120" s="94"/>
      <c r="CA120" s="94"/>
      <c r="CB120" s="131"/>
      <c r="CC120" s="93">
        <v>6</v>
      </c>
      <c r="CD120" s="94"/>
      <c r="CE120" s="94"/>
      <c r="CF120" s="94"/>
      <c r="CG120" s="94"/>
      <c r="CH120" s="94"/>
      <c r="CI120" s="94"/>
      <c r="CJ120" s="94"/>
      <c r="CK120" s="94"/>
      <c r="CL120" s="94"/>
      <c r="CM120" s="94"/>
      <c r="CN120" s="94"/>
      <c r="CO120" s="94"/>
      <c r="CP120" s="131"/>
      <c r="CQ120" s="93">
        <v>7</v>
      </c>
      <c r="CR120" s="94"/>
      <c r="CS120" s="94"/>
      <c r="CT120" s="94"/>
      <c r="CU120" s="94"/>
      <c r="CV120" s="94"/>
      <c r="CW120" s="94"/>
      <c r="CX120" s="94"/>
      <c r="CY120" s="94"/>
      <c r="CZ120" s="94"/>
      <c r="DA120" s="94"/>
      <c r="DB120" s="94"/>
      <c r="DC120" s="94"/>
      <c r="DD120" s="94"/>
      <c r="DE120" s="94"/>
    </row>
    <row r="121" spans="1:109" ht="11.25" customHeight="1">
      <c r="A121" s="150" t="s">
        <v>419</v>
      </c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1"/>
      <c r="AQ121" s="71" t="s">
        <v>175</v>
      </c>
      <c r="AR121" s="135" t="s">
        <v>376</v>
      </c>
      <c r="AS121" s="127"/>
      <c r="AT121" s="127"/>
      <c r="AU121" s="127"/>
      <c r="AV121" s="127"/>
      <c r="AW121" s="127"/>
      <c r="AX121" s="127"/>
      <c r="AY121" s="127"/>
      <c r="AZ121" s="127"/>
      <c r="BA121" s="128">
        <f>SUM(BA122,BA125,BA128)</f>
        <v>-11325</v>
      </c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30"/>
      <c r="BO121" s="128">
        <f>SUM(BO122,BO125,BO128)</f>
        <v>11325</v>
      </c>
      <c r="BP121" s="129"/>
      <c r="BQ121" s="129"/>
      <c r="BR121" s="129"/>
      <c r="BS121" s="129"/>
      <c r="BT121" s="129"/>
      <c r="BU121" s="129"/>
      <c r="BV121" s="129"/>
      <c r="BW121" s="129"/>
      <c r="BX121" s="129"/>
      <c r="BY121" s="129"/>
      <c r="BZ121" s="129"/>
      <c r="CA121" s="129"/>
      <c r="CB121" s="130"/>
      <c r="CC121" s="128">
        <f>SUM(CC122,CC125,CC128)</f>
        <v>0</v>
      </c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30"/>
      <c r="CQ121" s="128">
        <f>SUM(CQ122,CQ125,CQ128)</f>
        <v>0</v>
      </c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32"/>
    </row>
    <row r="122" spans="1:109" ht="22.5" customHeight="1">
      <c r="A122" s="133" t="s">
        <v>420</v>
      </c>
      <c r="B122" s="133"/>
      <c r="C122" s="133"/>
      <c r="D122" s="133"/>
      <c r="E122" s="133"/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4"/>
      <c r="AQ122" s="71" t="s">
        <v>175</v>
      </c>
      <c r="AR122" s="135" t="s">
        <v>383</v>
      </c>
      <c r="AS122" s="127"/>
      <c r="AT122" s="127"/>
      <c r="AU122" s="127"/>
      <c r="AV122" s="127"/>
      <c r="AW122" s="127"/>
      <c r="AX122" s="127"/>
      <c r="AY122" s="127"/>
      <c r="AZ122" s="127"/>
      <c r="BA122" s="128">
        <f>BA123-BA124</f>
        <v>0</v>
      </c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30"/>
      <c r="BO122" s="128">
        <f>BO123-BO124</f>
        <v>0</v>
      </c>
      <c r="BP122" s="129"/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30"/>
      <c r="CC122" s="128">
        <f>CC123-CC124</f>
        <v>0</v>
      </c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30"/>
      <c r="CQ122" s="128">
        <f>CQ123-CQ124</f>
        <v>0</v>
      </c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32"/>
    </row>
    <row r="123" spans="1:109" ht="33.75" customHeight="1">
      <c r="A123" s="138" t="s">
        <v>421</v>
      </c>
      <c r="B123" s="138"/>
      <c r="C123" s="138"/>
      <c r="D123" s="138"/>
      <c r="E123" s="138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38"/>
      <c r="T123" s="138"/>
      <c r="U123" s="138"/>
      <c r="V123" s="138"/>
      <c r="W123" s="138"/>
      <c r="X123" s="138"/>
      <c r="Y123" s="138"/>
      <c r="Z123" s="138"/>
      <c r="AA123" s="138"/>
      <c r="AB123" s="138"/>
      <c r="AC123" s="138"/>
      <c r="AD123" s="138"/>
      <c r="AE123" s="138"/>
      <c r="AF123" s="138"/>
      <c r="AG123" s="138"/>
      <c r="AH123" s="138"/>
      <c r="AI123" s="138"/>
      <c r="AJ123" s="138"/>
      <c r="AK123" s="138"/>
      <c r="AL123" s="138"/>
      <c r="AM123" s="138"/>
      <c r="AN123" s="138"/>
      <c r="AO123" s="138"/>
      <c r="AP123" s="139"/>
      <c r="AQ123" s="71" t="s">
        <v>175</v>
      </c>
      <c r="AR123" s="135" t="s">
        <v>422</v>
      </c>
      <c r="AS123" s="127"/>
      <c r="AT123" s="127"/>
      <c r="AU123" s="127"/>
      <c r="AV123" s="127" t="s">
        <v>423</v>
      </c>
      <c r="AW123" s="127"/>
      <c r="AX123" s="127"/>
      <c r="AY123" s="127"/>
      <c r="AZ123" s="127"/>
      <c r="BA123" s="128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30"/>
      <c r="BO123" s="128"/>
      <c r="BP123" s="129"/>
      <c r="BQ123" s="129"/>
      <c r="BR123" s="129"/>
      <c r="BS123" s="129"/>
      <c r="BT123" s="129"/>
      <c r="BU123" s="129"/>
      <c r="BV123" s="129"/>
      <c r="BW123" s="129"/>
      <c r="BX123" s="129"/>
      <c r="BY123" s="129"/>
      <c r="BZ123" s="129"/>
      <c r="CA123" s="129"/>
      <c r="CB123" s="130"/>
      <c r="CC123" s="128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30"/>
      <c r="CQ123" s="128">
        <f>SUM(BA123:CC123)</f>
        <v>0</v>
      </c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32"/>
    </row>
    <row r="124" spans="1:109" ht="22.5" customHeight="1">
      <c r="A124" s="138" t="s">
        <v>424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9"/>
      <c r="AQ124" s="71" t="s">
        <v>175</v>
      </c>
      <c r="AR124" s="135" t="s">
        <v>425</v>
      </c>
      <c r="AS124" s="127"/>
      <c r="AT124" s="127"/>
      <c r="AU124" s="127"/>
      <c r="AV124" s="127" t="s">
        <v>426</v>
      </c>
      <c r="AW124" s="127"/>
      <c r="AX124" s="127"/>
      <c r="AY124" s="127"/>
      <c r="AZ124" s="127"/>
      <c r="BA124" s="128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30"/>
      <c r="BO124" s="128"/>
      <c r="BP124" s="129"/>
      <c r="BQ124" s="129"/>
      <c r="BR124" s="129"/>
      <c r="BS124" s="129"/>
      <c r="BT124" s="129"/>
      <c r="BU124" s="129"/>
      <c r="BV124" s="129"/>
      <c r="BW124" s="129"/>
      <c r="BX124" s="129"/>
      <c r="BY124" s="129"/>
      <c r="BZ124" s="129"/>
      <c r="CA124" s="129"/>
      <c r="CB124" s="130"/>
      <c r="CC124" s="128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30"/>
      <c r="CQ124" s="128">
        <f>SUM(BA124:CC124)</f>
        <v>0</v>
      </c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32"/>
    </row>
    <row r="125" spans="1:109" ht="22.5" customHeight="1">
      <c r="A125" s="133" t="s">
        <v>427</v>
      </c>
      <c r="B125" s="133"/>
      <c r="C125" s="133"/>
      <c r="D125" s="133"/>
      <c r="E125" s="133"/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4"/>
      <c r="AQ125" s="71" t="s">
        <v>175</v>
      </c>
      <c r="AR125" s="135" t="s">
        <v>390</v>
      </c>
      <c r="AS125" s="127"/>
      <c r="AT125" s="127"/>
      <c r="AU125" s="127"/>
      <c r="AV125" s="127"/>
      <c r="AW125" s="127"/>
      <c r="AX125" s="127"/>
      <c r="AY125" s="127"/>
      <c r="AZ125" s="127"/>
      <c r="BA125" s="128">
        <f>BA126-BA127</f>
        <v>0</v>
      </c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30"/>
      <c r="BO125" s="128">
        <f>BO126-BO127</f>
        <v>0</v>
      </c>
      <c r="BP125" s="129"/>
      <c r="BQ125" s="129"/>
      <c r="BR125" s="129"/>
      <c r="BS125" s="129"/>
      <c r="BT125" s="129"/>
      <c r="BU125" s="129"/>
      <c r="BV125" s="129"/>
      <c r="BW125" s="129"/>
      <c r="BX125" s="129"/>
      <c r="BY125" s="129"/>
      <c r="BZ125" s="129"/>
      <c r="CA125" s="129"/>
      <c r="CB125" s="130"/>
      <c r="CC125" s="128">
        <f>CC126-CC127</f>
        <v>0</v>
      </c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30"/>
      <c r="CQ125" s="128">
        <f>CQ126-CQ127</f>
        <v>0</v>
      </c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32"/>
    </row>
    <row r="126" spans="1:109" ht="33.75" customHeight="1">
      <c r="A126" s="138" t="s">
        <v>428</v>
      </c>
      <c r="B126" s="13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9"/>
      <c r="AQ126" s="71" t="s">
        <v>175</v>
      </c>
      <c r="AR126" s="135" t="s">
        <v>429</v>
      </c>
      <c r="AS126" s="127"/>
      <c r="AT126" s="127"/>
      <c r="AU126" s="127"/>
      <c r="AV126" s="127" t="s">
        <v>430</v>
      </c>
      <c r="AW126" s="127"/>
      <c r="AX126" s="127"/>
      <c r="AY126" s="127"/>
      <c r="AZ126" s="127"/>
      <c r="BA126" s="128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30"/>
      <c r="BO126" s="128"/>
      <c r="BP126" s="129"/>
      <c r="BQ126" s="129"/>
      <c r="BR126" s="129"/>
      <c r="BS126" s="129"/>
      <c r="BT126" s="129"/>
      <c r="BU126" s="129"/>
      <c r="BV126" s="129"/>
      <c r="BW126" s="129"/>
      <c r="BX126" s="129"/>
      <c r="BY126" s="129"/>
      <c r="BZ126" s="129"/>
      <c r="CA126" s="129"/>
      <c r="CB126" s="130"/>
      <c r="CC126" s="128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30"/>
      <c r="CQ126" s="128">
        <f>SUM(BA126:CC126)</f>
        <v>0</v>
      </c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32"/>
    </row>
    <row r="127" spans="1:109" ht="22.5" customHeight="1">
      <c r="A127" s="138" t="s">
        <v>431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9"/>
      <c r="AQ127" s="71" t="s">
        <v>175</v>
      </c>
      <c r="AR127" s="135" t="s">
        <v>432</v>
      </c>
      <c r="AS127" s="127"/>
      <c r="AT127" s="127"/>
      <c r="AU127" s="127"/>
      <c r="AV127" s="127" t="s">
        <v>433</v>
      </c>
      <c r="AW127" s="127"/>
      <c r="AX127" s="127"/>
      <c r="AY127" s="127"/>
      <c r="AZ127" s="127"/>
      <c r="BA127" s="128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30"/>
      <c r="BO127" s="128"/>
      <c r="BP127" s="129"/>
      <c r="BQ127" s="129"/>
      <c r="BR127" s="129"/>
      <c r="BS127" s="129"/>
      <c r="BT127" s="129"/>
      <c r="BU127" s="129"/>
      <c r="BV127" s="129"/>
      <c r="BW127" s="129"/>
      <c r="BX127" s="129"/>
      <c r="BY127" s="129"/>
      <c r="BZ127" s="129"/>
      <c r="CA127" s="129"/>
      <c r="CB127" s="130"/>
      <c r="CC127" s="128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30"/>
      <c r="CQ127" s="128">
        <f>SUM(BA127:CC127)</f>
        <v>0</v>
      </c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32"/>
    </row>
    <row r="128" spans="1:109" ht="11.25" customHeight="1">
      <c r="A128" s="133" t="s">
        <v>434</v>
      </c>
      <c r="B128" s="133"/>
      <c r="C128" s="133"/>
      <c r="D128" s="133"/>
      <c r="E128" s="133"/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4"/>
      <c r="AQ128" s="71" t="s">
        <v>175</v>
      </c>
      <c r="AR128" s="135" t="s">
        <v>398</v>
      </c>
      <c r="AS128" s="127"/>
      <c r="AT128" s="127"/>
      <c r="AU128" s="127"/>
      <c r="AV128" s="127"/>
      <c r="AW128" s="127"/>
      <c r="AX128" s="127"/>
      <c r="AY128" s="127"/>
      <c r="AZ128" s="127"/>
      <c r="BA128" s="128">
        <f>BA129-BA130</f>
        <v>-11325</v>
      </c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30"/>
      <c r="BO128" s="128">
        <f>BO129-BO130</f>
        <v>11325</v>
      </c>
      <c r="BP128" s="129"/>
      <c r="BQ128" s="129"/>
      <c r="BR128" s="129"/>
      <c r="BS128" s="129"/>
      <c r="BT128" s="129"/>
      <c r="BU128" s="129"/>
      <c r="BV128" s="129"/>
      <c r="BW128" s="129"/>
      <c r="BX128" s="129"/>
      <c r="BY128" s="129"/>
      <c r="BZ128" s="129"/>
      <c r="CA128" s="129"/>
      <c r="CB128" s="130"/>
      <c r="CC128" s="128">
        <f>CC129-CC130</f>
        <v>0</v>
      </c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30"/>
      <c r="CQ128" s="128">
        <f>CQ129-CQ130</f>
        <v>0</v>
      </c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32"/>
    </row>
    <row r="129" spans="1:109" ht="22.5" customHeight="1">
      <c r="A129" s="138" t="s">
        <v>435</v>
      </c>
      <c r="B129" s="138"/>
      <c r="C129" s="138"/>
      <c r="D129" s="138"/>
      <c r="E129" s="138"/>
      <c r="F129" s="138"/>
      <c r="G129" s="138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9"/>
      <c r="AQ129" s="71" t="s">
        <v>175</v>
      </c>
      <c r="AR129" s="135" t="s">
        <v>436</v>
      </c>
      <c r="AS129" s="127"/>
      <c r="AT129" s="127"/>
      <c r="AU129" s="127"/>
      <c r="AV129" s="127" t="s">
        <v>437</v>
      </c>
      <c r="AW129" s="127"/>
      <c r="AX129" s="127"/>
      <c r="AY129" s="127"/>
      <c r="AZ129" s="127"/>
      <c r="BA129" s="128">
        <v>11325</v>
      </c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30"/>
      <c r="BO129" s="128">
        <v>10096298.68</v>
      </c>
      <c r="BP129" s="129"/>
      <c r="BQ129" s="129"/>
      <c r="BR129" s="129"/>
      <c r="BS129" s="129"/>
      <c r="BT129" s="129"/>
      <c r="BU129" s="129"/>
      <c r="BV129" s="129"/>
      <c r="BW129" s="129"/>
      <c r="BX129" s="129"/>
      <c r="BY129" s="129"/>
      <c r="BZ129" s="129"/>
      <c r="CA129" s="129"/>
      <c r="CB129" s="130"/>
      <c r="CC129" s="128">
        <v>1422609.73</v>
      </c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30"/>
      <c r="CQ129" s="128">
        <f>SUM(BA129:CC129)</f>
        <v>11530233.41</v>
      </c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32"/>
    </row>
    <row r="130" spans="1:109" ht="11.25" customHeight="1" thickBot="1">
      <c r="A130" s="138" t="s">
        <v>438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9"/>
      <c r="AQ130" s="71" t="s">
        <v>175</v>
      </c>
      <c r="AR130" s="135" t="s">
        <v>439</v>
      </c>
      <c r="AS130" s="127"/>
      <c r="AT130" s="127"/>
      <c r="AU130" s="127"/>
      <c r="AV130" s="127" t="s">
        <v>440</v>
      </c>
      <c r="AW130" s="127"/>
      <c r="AX130" s="127"/>
      <c r="AY130" s="127"/>
      <c r="AZ130" s="127"/>
      <c r="BA130" s="128">
        <v>22650</v>
      </c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30"/>
      <c r="BO130" s="128">
        <v>10084973.68</v>
      </c>
      <c r="BP130" s="129"/>
      <c r="BQ130" s="129"/>
      <c r="BR130" s="129"/>
      <c r="BS130" s="129"/>
      <c r="BT130" s="129"/>
      <c r="BU130" s="129"/>
      <c r="BV130" s="129"/>
      <c r="BW130" s="129"/>
      <c r="BX130" s="129"/>
      <c r="BY130" s="129"/>
      <c r="BZ130" s="129"/>
      <c r="CA130" s="129"/>
      <c r="CB130" s="130"/>
      <c r="CC130" s="128">
        <v>1422609.73</v>
      </c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30"/>
      <c r="CQ130" s="128">
        <f>SUM(BA130:CC130)</f>
        <v>11530233.41</v>
      </c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32"/>
    </row>
    <row r="131" spans="1:109" ht="3" customHeight="1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  <c r="AG131" s="142"/>
      <c r="AH131" s="142"/>
      <c r="AI131" s="142"/>
      <c r="AJ131" s="142"/>
      <c r="AK131" s="142"/>
      <c r="AL131" s="142"/>
      <c r="AM131" s="142"/>
      <c r="AN131" s="142"/>
      <c r="AO131" s="142"/>
      <c r="AP131" s="142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</row>
    <row r="132" spans="1:109" s="8" customFormat="1" ht="11.25" hidden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12"/>
      <c r="AR132" s="72"/>
      <c r="AS132" s="73"/>
      <c r="AT132" s="73"/>
      <c r="AU132" s="74"/>
      <c r="AV132" s="72"/>
      <c r="AW132" s="73"/>
      <c r="AX132" s="73"/>
      <c r="AY132" s="73"/>
      <c r="AZ132" s="74"/>
      <c r="BA132" s="72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4"/>
      <c r="BO132" s="72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4"/>
      <c r="CC132" s="72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4"/>
      <c r="CQ132" s="72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4"/>
    </row>
    <row r="133" ht="12"/>
    <row r="134" ht="12"/>
    <row r="135" spans="1:109" ht="12">
      <c r="A135" s="1" t="s">
        <v>0</v>
      </c>
      <c r="L135" s="83"/>
      <c r="M135" s="83"/>
      <c r="N135" s="83"/>
      <c r="O135" s="83"/>
      <c r="P135" s="83"/>
      <c r="Q135" s="83"/>
      <c r="R135" s="83"/>
      <c r="S135" s="83"/>
      <c r="T135" s="83"/>
      <c r="V135" s="95" t="s">
        <v>193</v>
      </c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  <c r="AQ135" s="95"/>
      <c r="AR135" s="95"/>
      <c r="AS135" s="95"/>
      <c r="AT135" s="95"/>
      <c r="AU135" s="95"/>
      <c r="BF135" s="14"/>
      <c r="BG135" s="14"/>
      <c r="BH135" s="14"/>
      <c r="BI135" s="1" t="s">
        <v>3</v>
      </c>
      <c r="BJ135" s="14"/>
      <c r="BV135" s="83"/>
      <c r="BW135" s="83"/>
      <c r="BX135" s="83"/>
      <c r="BY135" s="83"/>
      <c r="BZ135" s="83"/>
      <c r="CA135" s="83"/>
      <c r="CB135" s="83"/>
      <c r="CC135" s="83"/>
      <c r="CD135" s="83"/>
      <c r="CF135" s="95" t="s">
        <v>194</v>
      </c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</row>
    <row r="136" spans="12:109" ht="11.25" customHeight="1">
      <c r="L136" s="84" t="s">
        <v>1</v>
      </c>
      <c r="M136" s="84"/>
      <c r="N136" s="84"/>
      <c r="O136" s="84"/>
      <c r="P136" s="84"/>
      <c r="Q136" s="84"/>
      <c r="R136" s="84"/>
      <c r="S136" s="84"/>
      <c r="T136" s="84"/>
      <c r="V136" s="84" t="s">
        <v>2</v>
      </c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BF136" s="14"/>
      <c r="BG136" s="14"/>
      <c r="BH136" s="14"/>
      <c r="BI136" s="14"/>
      <c r="BJ136" s="14"/>
      <c r="BV136" s="84" t="s">
        <v>1</v>
      </c>
      <c r="BW136" s="84"/>
      <c r="BX136" s="84"/>
      <c r="BY136" s="84"/>
      <c r="BZ136" s="84"/>
      <c r="CA136" s="84"/>
      <c r="CB136" s="84"/>
      <c r="CC136" s="84"/>
      <c r="CD136" s="84"/>
      <c r="CF136" s="84" t="s">
        <v>2</v>
      </c>
      <c r="CG136" s="84"/>
      <c r="CH136" s="84"/>
      <c r="CI136" s="84"/>
      <c r="CJ136" s="84"/>
      <c r="CK136" s="84"/>
      <c r="CL136" s="84"/>
      <c r="CM136" s="84"/>
      <c r="CN136" s="84"/>
      <c r="CO136" s="84"/>
      <c r="CP136" s="84"/>
      <c r="CQ136" s="84"/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4"/>
    </row>
    <row r="137" ht="12"/>
    <row r="138" spans="1:43" ht="1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79"/>
      <c r="M138" s="79"/>
      <c r="N138" s="79"/>
      <c r="O138" s="79"/>
      <c r="P138" s="79"/>
      <c r="Q138" s="79"/>
      <c r="R138" s="79"/>
      <c r="S138" s="79"/>
      <c r="T138" s="79"/>
      <c r="U138" s="14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</row>
    <row r="139" spans="1:109" ht="11.2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3"/>
      <c r="M139" s="13"/>
      <c r="N139" s="13"/>
      <c r="O139" s="13"/>
      <c r="P139" s="13"/>
      <c r="Q139" s="13"/>
      <c r="R139" s="13"/>
      <c r="S139" s="13"/>
      <c r="T139" s="13"/>
      <c r="U139" s="14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4" t="s">
        <v>4</v>
      </c>
      <c r="AP139" s="13"/>
      <c r="AQ139" s="13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</row>
    <row r="140" spans="12:109" ht="12">
      <c r="L140" s="3"/>
      <c r="M140" s="3"/>
      <c r="N140" s="3"/>
      <c r="O140" s="3"/>
      <c r="P140" s="3"/>
      <c r="Q140" s="3"/>
      <c r="R140" s="3"/>
      <c r="S140" s="3"/>
      <c r="T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BA140" s="81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84" t="s">
        <v>179</v>
      </c>
      <c r="BM140" s="84"/>
      <c r="BN140" s="84"/>
      <c r="BO140" s="84"/>
      <c r="BP140" s="84"/>
      <c r="BQ140" s="84"/>
      <c r="BR140" s="84"/>
      <c r="BS140" s="84"/>
      <c r="BT140" s="84"/>
      <c r="BU140" s="84"/>
      <c r="BV140" s="84"/>
      <c r="BW140" s="84"/>
      <c r="BX140" s="84"/>
      <c r="BY140" s="84"/>
      <c r="BZ140" s="84"/>
      <c r="CA140" s="84"/>
      <c r="CB140" s="84"/>
      <c r="CC140" s="84"/>
      <c r="CD140" s="84"/>
      <c r="CE140" s="84"/>
      <c r="CF140" s="84"/>
      <c r="CG140" s="84"/>
      <c r="CH140" s="84"/>
      <c r="CI140" s="84"/>
      <c r="CJ140" s="84"/>
      <c r="CK140" s="84"/>
      <c r="CL140" s="84"/>
      <c r="CM140" s="84"/>
      <c r="CN140" s="84"/>
      <c r="CO140" s="84"/>
      <c r="CP140" s="84"/>
      <c r="CQ140" s="84"/>
      <c r="CR140" s="84"/>
      <c r="CS140" s="84"/>
      <c r="CT140" s="84"/>
      <c r="CU140" s="84"/>
      <c r="CV140" s="84"/>
      <c r="CW140" s="84"/>
      <c r="CX140" s="84"/>
      <c r="CY140" s="84"/>
      <c r="CZ140" s="84"/>
      <c r="DA140" s="84"/>
      <c r="DB140" s="84"/>
      <c r="DC140" s="84"/>
      <c r="DD140" s="84"/>
      <c r="DE140" s="84"/>
    </row>
    <row r="141" spans="12:108" ht="11.25" customHeight="1">
      <c r="L141" s="3"/>
      <c r="M141" s="3"/>
      <c r="N141" s="3"/>
      <c r="O141" s="3"/>
      <c r="P141" s="3"/>
      <c r="Q141" s="3"/>
      <c r="R141" s="3"/>
      <c r="S141" s="3"/>
      <c r="T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O141" s="1" t="s">
        <v>0</v>
      </c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</row>
    <row r="142" spans="12:108" ht="12">
      <c r="L142" s="3"/>
      <c r="M142" s="3"/>
      <c r="N142" s="3"/>
      <c r="O142" s="3"/>
      <c r="P142" s="3"/>
      <c r="Q142" s="3"/>
      <c r="R142" s="3"/>
      <c r="S142" s="3"/>
      <c r="T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O142" s="1" t="s">
        <v>5</v>
      </c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CA142" s="83"/>
      <c r="CB142" s="83"/>
      <c r="CC142" s="83"/>
      <c r="CD142" s="83"/>
      <c r="CE142" s="83"/>
      <c r="CF142" s="83"/>
      <c r="CG142" s="83"/>
      <c r="CH142" s="83"/>
      <c r="CI142" s="83"/>
      <c r="CK142" s="95"/>
      <c r="CL142" s="95"/>
      <c r="CM142" s="95"/>
      <c r="CN142" s="95"/>
      <c r="CO142" s="95"/>
      <c r="CP142" s="95"/>
      <c r="CQ142" s="95"/>
      <c r="CR142" s="95"/>
      <c r="CS142" s="95"/>
      <c r="CT142" s="95"/>
      <c r="CU142" s="95"/>
      <c r="CV142" s="95"/>
      <c r="CW142" s="95"/>
      <c r="CX142" s="95"/>
      <c r="CY142" s="95"/>
      <c r="CZ142" s="95"/>
      <c r="DA142" s="95"/>
      <c r="DB142" s="95"/>
      <c r="DC142" s="95"/>
      <c r="DD142" s="95"/>
    </row>
    <row r="143" spans="60:108" ht="11.25" customHeight="1">
      <c r="BH143" s="84" t="s">
        <v>6</v>
      </c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4"/>
      <c r="BY143" s="84"/>
      <c r="CA143" s="84" t="s">
        <v>1</v>
      </c>
      <c r="CB143" s="84"/>
      <c r="CC143" s="84"/>
      <c r="CD143" s="84"/>
      <c r="CE143" s="84"/>
      <c r="CF143" s="84"/>
      <c r="CG143" s="84"/>
      <c r="CH143" s="84"/>
      <c r="CI143" s="84"/>
      <c r="CK143" s="84" t="s">
        <v>2</v>
      </c>
      <c r="CL143" s="84"/>
      <c r="CM143" s="84"/>
      <c r="CN143" s="84"/>
      <c r="CO143" s="84"/>
      <c r="CP143" s="84"/>
      <c r="CQ143" s="84"/>
      <c r="CR143" s="84"/>
      <c r="CS143" s="84"/>
      <c r="CT143" s="84"/>
      <c r="CU143" s="84"/>
      <c r="CV143" s="84"/>
      <c r="CW143" s="84"/>
      <c r="CX143" s="84"/>
      <c r="CY143" s="84"/>
      <c r="CZ143" s="84"/>
      <c r="DA143" s="84"/>
      <c r="DB143" s="84"/>
      <c r="DC143" s="84"/>
      <c r="DD143" s="84"/>
    </row>
    <row r="144" spans="51:91" ht="12"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L144" s="3"/>
      <c r="BM144" s="3"/>
      <c r="BN144" s="3"/>
      <c r="BO144" s="3"/>
      <c r="BP144" s="3"/>
      <c r="BQ144" s="3"/>
      <c r="BR144" s="3"/>
      <c r="BS144" s="3"/>
      <c r="BT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70" ht="12">
      <c r="A145" s="1" t="s">
        <v>7</v>
      </c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V145" s="83"/>
      <c r="W145" s="83"/>
      <c r="X145" s="83"/>
      <c r="Y145" s="83"/>
      <c r="Z145" s="83"/>
      <c r="AA145" s="83"/>
      <c r="AB145" s="83"/>
      <c r="AC145" s="83"/>
      <c r="AD145" s="83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  <c r="AQ145" s="95"/>
      <c r="AR145" s="95"/>
      <c r="AS145" s="95"/>
      <c r="AT145" s="95"/>
      <c r="AU145" s="95"/>
      <c r="AV145" s="95"/>
      <c r="AW145" s="95"/>
      <c r="AX145" s="95"/>
      <c r="AZ145" s="83"/>
      <c r="BA145" s="83"/>
      <c r="BB145" s="83"/>
      <c r="BC145" s="83"/>
      <c r="BD145" s="83"/>
      <c r="BE145" s="83"/>
      <c r="BF145" s="83"/>
      <c r="BG145" s="83"/>
      <c r="BH145" s="83"/>
      <c r="BI145" s="83"/>
      <c r="BJ145" s="83"/>
      <c r="BK145" s="83"/>
      <c r="BL145" s="83"/>
      <c r="BM145" s="83"/>
      <c r="BN145" s="83"/>
      <c r="BO145" s="14"/>
      <c r="BP145" s="14"/>
      <c r="BQ145" s="14"/>
      <c r="BR145" s="14"/>
    </row>
    <row r="146" spans="9:70" ht="12">
      <c r="I146" s="84" t="s">
        <v>6</v>
      </c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V146" s="84" t="s">
        <v>1</v>
      </c>
      <c r="W146" s="84"/>
      <c r="X146" s="84"/>
      <c r="Y146" s="84"/>
      <c r="Z146" s="84"/>
      <c r="AA146" s="84"/>
      <c r="AB146" s="84"/>
      <c r="AC146" s="84"/>
      <c r="AD146" s="84"/>
      <c r="AF146" s="84" t="s">
        <v>2</v>
      </c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Z146" s="84" t="s">
        <v>69</v>
      </c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13"/>
      <c r="BP146" s="13"/>
      <c r="BQ146" s="13"/>
      <c r="BR146" s="13"/>
    </row>
    <row r="147" ht="12"/>
    <row r="148" spans="1:21" ht="12.75" customHeight="1">
      <c r="A148" s="5" t="s">
        <v>8</v>
      </c>
      <c r="B148" s="95" t="s">
        <v>195</v>
      </c>
      <c r="C148" s="95"/>
      <c r="D148" s="6" t="s">
        <v>8</v>
      </c>
      <c r="E148" s="95" t="s">
        <v>196</v>
      </c>
      <c r="F148" s="95"/>
      <c r="G148" s="95"/>
      <c r="H148" s="95"/>
      <c r="I148" s="95"/>
      <c r="J148" s="95"/>
      <c r="K148" s="95"/>
      <c r="L148" s="95"/>
      <c r="M148" s="95"/>
      <c r="N148" s="95"/>
      <c r="P148" s="118">
        <v>20</v>
      </c>
      <c r="Q148" s="118"/>
      <c r="R148" s="95" t="s">
        <v>188</v>
      </c>
      <c r="S148" s="95"/>
      <c r="T148" s="95"/>
      <c r="U148" s="2" t="s">
        <v>9</v>
      </c>
    </row>
    <row r="149" ht="12"/>
    <row r="150" spans="1:109" ht="12">
      <c r="A150" s="120" t="s">
        <v>135</v>
      </c>
      <c r="B150" s="121"/>
      <c r="C150" s="121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2"/>
      <c r="BA150" s="119">
        <f>(BA74-BA75+BA76)-(BA77+BA97)</f>
        <v>0</v>
      </c>
      <c r="BB150" s="119"/>
      <c r="BC150" s="119"/>
      <c r="BD150" s="119"/>
      <c r="BE150" s="119"/>
      <c r="BF150" s="119"/>
      <c r="BG150" s="119"/>
      <c r="BH150" s="119"/>
      <c r="BI150" s="119"/>
      <c r="BJ150" s="119"/>
      <c r="BK150" s="119"/>
      <c r="BL150" s="119"/>
      <c r="BM150" s="119"/>
      <c r="BN150" s="119"/>
      <c r="BO150" s="119">
        <f>(BO74-BO75+BO76)-(BO77+BO97)</f>
        <v>2.9831426218152046E-10</v>
      </c>
      <c r="BP150" s="119"/>
      <c r="BQ150" s="119"/>
      <c r="BR150" s="119"/>
      <c r="BS150" s="119"/>
      <c r="BT150" s="119"/>
      <c r="BU150" s="119"/>
      <c r="BV150" s="119"/>
      <c r="BW150" s="119"/>
      <c r="BX150" s="119"/>
      <c r="BY150" s="119"/>
      <c r="BZ150" s="119"/>
      <c r="CA150" s="119"/>
      <c r="CB150" s="119"/>
      <c r="CC150" s="119">
        <f>(CC74-CC75+CC76)-(CC77+CC97)</f>
        <v>-0.029999999969732016</v>
      </c>
      <c r="CD150" s="119"/>
      <c r="CE150" s="119"/>
      <c r="CF150" s="119"/>
      <c r="CG150" s="119"/>
      <c r="CH150" s="119"/>
      <c r="CI150" s="119"/>
      <c r="CJ150" s="119"/>
      <c r="CK150" s="119"/>
      <c r="CL150" s="119"/>
      <c r="CM150" s="119"/>
      <c r="CN150" s="119"/>
      <c r="CO150" s="119"/>
      <c r="CP150" s="119"/>
      <c r="CQ150" s="119">
        <f>(CQ74-CQ75+CQ76)-(CQ77+CQ97)</f>
        <v>-0.029999999707797542</v>
      </c>
      <c r="CR150" s="119"/>
      <c r="CS150" s="119"/>
      <c r="CT150" s="119"/>
      <c r="CU150" s="119"/>
      <c r="CV150" s="119"/>
      <c r="CW150" s="119"/>
      <c r="CX150" s="119"/>
      <c r="CY150" s="119"/>
      <c r="CZ150" s="119"/>
      <c r="DA150" s="119"/>
      <c r="DB150" s="119"/>
      <c r="DC150" s="119"/>
      <c r="DD150" s="119"/>
      <c r="DE150" s="119"/>
    </row>
  </sheetData>
  <sheetProtection/>
  <mergeCells count="825">
    <mergeCell ref="CQ130:DE130"/>
    <mergeCell ref="A131:AP131"/>
    <mergeCell ref="AR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6:DE116"/>
    <mergeCell ref="A117:AP117"/>
    <mergeCell ref="AR117:DE117"/>
    <mergeCell ref="A119:AP119"/>
    <mergeCell ref="AR119:AU119"/>
    <mergeCell ref="AV119:AZ119"/>
    <mergeCell ref="BA119:BN119"/>
    <mergeCell ref="BO119:CB119"/>
    <mergeCell ref="CC119:CP119"/>
    <mergeCell ref="CQ119:DE119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A93:AP93"/>
    <mergeCell ref="AR93:DE93"/>
    <mergeCell ref="A95:AP95"/>
    <mergeCell ref="AR95:AU95"/>
    <mergeCell ref="AV95:AZ95"/>
    <mergeCell ref="BA95:BN95"/>
    <mergeCell ref="BO95:CB95"/>
    <mergeCell ref="CC95:CP95"/>
    <mergeCell ref="CQ95:DE95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64:AP64"/>
    <mergeCell ref="AR64:DE64"/>
    <mergeCell ref="A66:AP66"/>
    <mergeCell ref="AR66:AU66"/>
    <mergeCell ref="AV66:AZ66"/>
    <mergeCell ref="BA66:BN66"/>
    <mergeCell ref="BO66:CB66"/>
    <mergeCell ref="CC66:CP66"/>
    <mergeCell ref="CQ66:DE66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60:DE60"/>
    <mergeCell ref="A61:AP61"/>
    <mergeCell ref="AR61:AU61"/>
    <mergeCell ref="AV61:AZ61"/>
    <mergeCell ref="BA61:BN61"/>
    <mergeCell ref="BO61:CB61"/>
    <mergeCell ref="CC61:CP61"/>
    <mergeCell ref="CQ61:DE61"/>
    <mergeCell ref="A60:AP60"/>
    <mergeCell ref="AR60:AU60"/>
    <mergeCell ref="AV60:AZ60"/>
    <mergeCell ref="BA60:BN60"/>
    <mergeCell ref="BO60:CB60"/>
    <mergeCell ref="CC60:CP60"/>
    <mergeCell ref="CQ58:DE58"/>
    <mergeCell ref="A59:AP59"/>
    <mergeCell ref="AR59:AU59"/>
    <mergeCell ref="AV59:AZ59"/>
    <mergeCell ref="BA59:BN59"/>
    <mergeCell ref="BO59:CB59"/>
    <mergeCell ref="CC59:CP59"/>
    <mergeCell ref="CQ59:DE59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4:DE34"/>
    <mergeCell ref="A35:AP35"/>
    <mergeCell ref="AR35:DE35"/>
    <mergeCell ref="A37:AP37"/>
    <mergeCell ref="AR37:AU37"/>
    <mergeCell ref="AV37:AZ37"/>
    <mergeCell ref="BA37:BN37"/>
    <mergeCell ref="BO37:CB37"/>
    <mergeCell ref="CC37:CP37"/>
    <mergeCell ref="CQ37:DE37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6:CP16"/>
    <mergeCell ref="A15:AP15"/>
    <mergeCell ref="AR15:AU15"/>
    <mergeCell ref="AV15:AZ15"/>
    <mergeCell ref="BA15:BN15"/>
    <mergeCell ref="BO15:CB15"/>
    <mergeCell ref="CC15:CP15"/>
    <mergeCell ref="CK142:DD142"/>
    <mergeCell ref="CK143:DD143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CQ150:DE150"/>
    <mergeCell ref="A150:AZ150"/>
    <mergeCell ref="BA150:BN150"/>
    <mergeCell ref="BO150:CB150"/>
    <mergeCell ref="CC150:CP150"/>
    <mergeCell ref="B148:C148"/>
    <mergeCell ref="E148:N148"/>
    <mergeCell ref="P148:Q148"/>
    <mergeCell ref="R148:T148"/>
    <mergeCell ref="AZ145:BN145"/>
    <mergeCell ref="I145:T145"/>
    <mergeCell ref="V145:AD145"/>
    <mergeCell ref="I146:T146"/>
    <mergeCell ref="BB4:BD4"/>
    <mergeCell ref="CU4:DE4"/>
    <mergeCell ref="AF145:AX145"/>
    <mergeCell ref="V146:AD146"/>
    <mergeCell ref="AF146:AX146"/>
    <mergeCell ref="CA143:CI143"/>
    <mergeCell ref="BL139:DE139"/>
    <mergeCell ref="BL140:DE140"/>
    <mergeCell ref="BH142:BY142"/>
    <mergeCell ref="BH143:BY143"/>
    <mergeCell ref="V5:CJ5"/>
    <mergeCell ref="V6:CJ6"/>
    <mergeCell ref="CU6:DE6"/>
    <mergeCell ref="CU5:DE5"/>
    <mergeCell ref="CU9:DE9"/>
    <mergeCell ref="CU2:DE2"/>
    <mergeCell ref="CU3:DE3"/>
    <mergeCell ref="AI4:AK4"/>
    <mergeCell ref="AL4:AX4"/>
    <mergeCell ref="AZ4:BA4"/>
    <mergeCell ref="AZ146:BN146"/>
    <mergeCell ref="BV136:CD136"/>
    <mergeCell ref="CF136:DE136"/>
    <mergeCell ref="V135:AU135"/>
    <mergeCell ref="CU7:DE7"/>
    <mergeCell ref="CU8:DE8"/>
    <mergeCell ref="CU10:DE10"/>
    <mergeCell ref="V9:CJ10"/>
    <mergeCell ref="V7:CJ7"/>
    <mergeCell ref="CA142:CI142"/>
    <mergeCell ref="L135:T135"/>
    <mergeCell ref="L136:T136"/>
    <mergeCell ref="V136:AU136"/>
    <mergeCell ref="CU12:DE12"/>
    <mergeCell ref="CU11:DE11"/>
    <mergeCell ref="CQ14:DE14"/>
    <mergeCell ref="CQ15:DE15"/>
    <mergeCell ref="BV135:CD135"/>
    <mergeCell ref="CF135:DE135"/>
    <mergeCell ref="BO16:CB16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5" max="108" man="1"/>
    <brk id="64" max="108" man="1"/>
    <brk id="93" max="108" man="1"/>
    <brk id="117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73" t="s">
        <v>139</v>
      </c>
      <c r="E2" s="174"/>
      <c r="F2" s="174"/>
      <c r="G2" s="174"/>
      <c r="H2" s="174"/>
      <c r="I2" s="174"/>
      <c r="J2" s="175"/>
    </row>
    <row r="3" spans="1:10" ht="13.5" thickBot="1">
      <c r="A3" t="s">
        <v>43</v>
      </c>
      <c r="D3" s="168" t="s">
        <v>71</v>
      </c>
      <c r="E3" s="169"/>
      <c r="F3" s="170"/>
      <c r="G3" s="33" t="s">
        <v>149</v>
      </c>
      <c r="H3" s="33" t="s">
        <v>105</v>
      </c>
      <c r="I3" s="168" t="s">
        <v>150</v>
      </c>
      <c r="J3" s="170"/>
    </row>
    <row r="4" spans="1:13" ht="16.5" customHeight="1">
      <c r="A4" t="s">
        <v>44</v>
      </c>
      <c r="D4" s="176" t="s">
        <v>140</v>
      </c>
      <c r="E4" s="176"/>
      <c r="F4" s="176"/>
      <c r="G4" s="43" t="s">
        <v>34</v>
      </c>
      <c r="H4" s="42">
        <v>5</v>
      </c>
      <c r="I4" s="177" t="s">
        <v>181</v>
      </c>
      <c r="J4" s="177"/>
      <c r="K4" s="157" t="s">
        <v>151</v>
      </c>
      <c r="L4" s="158"/>
      <c r="M4" s="158"/>
    </row>
    <row r="5" spans="1:13" ht="22.5" customHeight="1">
      <c r="A5" t="s">
        <v>45</v>
      </c>
      <c r="D5" s="167" t="s">
        <v>141</v>
      </c>
      <c r="E5" s="167"/>
      <c r="F5" s="167"/>
      <c r="G5" s="44" t="s">
        <v>35</v>
      </c>
      <c r="H5" s="40">
        <v>43466</v>
      </c>
      <c r="I5" s="166" t="s">
        <v>185</v>
      </c>
      <c r="J5" s="166"/>
      <c r="K5" s="46" t="str">
        <f>IF(МФПРД=3,K6,IF(МФПРД=4,K7,IF(МФПРД=5,K8,IF(МФПРД=6,K9))))</f>
        <v>Y</v>
      </c>
      <c r="L5" s="45" t="s">
        <v>105</v>
      </c>
      <c r="M5" s="45" t="s">
        <v>153</v>
      </c>
    </row>
    <row r="6" spans="1:13" ht="33.75" customHeight="1">
      <c r="A6" t="s">
        <v>46</v>
      </c>
      <c r="D6" s="167" t="s">
        <v>173</v>
      </c>
      <c r="E6" s="167"/>
      <c r="F6" s="167"/>
      <c r="G6" s="44" t="s">
        <v>36</v>
      </c>
      <c r="H6" s="53"/>
      <c r="I6" s="166" t="s">
        <v>183</v>
      </c>
      <c r="J6" s="166"/>
      <c r="K6" s="47" t="s">
        <v>154</v>
      </c>
      <c r="L6" s="39">
        <v>3</v>
      </c>
      <c r="M6" s="48" t="s">
        <v>155</v>
      </c>
    </row>
    <row r="7" spans="1:13" ht="27" customHeight="1">
      <c r="A7" t="s">
        <v>165</v>
      </c>
      <c r="B7" s="55" t="str">
        <f>IF(МФПРД=6,CONCATENATE("РОД=",МФРОД),"\")</f>
        <v>\</v>
      </c>
      <c r="D7" s="159" t="s">
        <v>161</v>
      </c>
      <c r="E7" s="160"/>
      <c r="F7" s="161"/>
      <c r="G7" s="52" t="s">
        <v>162</v>
      </c>
      <c r="H7" s="53"/>
      <c r="I7" s="166" t="s">
        <v>184</v>
      </c>
      <c r="J7" s="166"/>
      <c r="K7" s="47" t="s">
        <v>156</v>
      </c>
      <c r="L7" s="39">
        <v>4</v>
      </c>
      <c r="M7" s="48" t="s">
        <v>157</v>
      </c>
    </row>
    <row r="8" spans="1:13" ht="27.75" customHeight="1">
      <c r="A8" t="s">
        <v>166</v>
      </c>
      <c r="B8" s="55" t="str">
        <f>IF(МФПРД=6,CONCATENATE("ВРО=",МФВРО),"\")</f>
        <v>\</v>
      </c>
      <c r="D8" s="162" t="s">
        <v>163</v>
      </c>
      <c r="E8" s="163"/>
      <c r="F8" s="164"/>
      <c r="G8" s="52" t="s">
        <v>164</v>
      </c>
      <c r="H8" s="53"/>
      <c r="I8" s="166" t="s">
        <v>182</v>
      </c>
      <c r="J8" s="166"/>
      <c r="K8" s="47" t="s">
        <v>152</v>
      </c>
      <c r="L8" s="39">
        <v>5</v>
      </c>
      <c r="M8" s="48" t="s">
        <v>158</v>
      </c>
    </row>
    <row r="9" spans="1:13" ht="17.25" customHeight="1">
      <c r="A9" t="s">
        <v>47</v>
      </c>
      <c r="D9" s="167" t="s">
        <v>142</v>
      </c>
      <c r="E9" s="167"/>
      <c r="F9" s="167"/>
      <c r="G9" s="44" t="s">
        <v>37</v>
      </c>
      <c r="H9" s="41" t="str">
        <f>BDIR</f>
        <v>Притулина О.Н.</v>
      </c>
      <c r="I9" s="165"/>
      <c r="J9" s="165"/>
      <c r="K9" s="49" t="s">
        <v>159</v>
      </c>
      <c r="L9" s="50">
        <v>6</v>
      </c>
      <c r="M9" s="51" t="s">
        <v>160</v>
      </c>
    </row>
    <row r="10" spans="1:11" ht="18.75" customHeight="1">
      <c r="A10" t="s">
        <v>48</v>
      </c>
      <c r="D10" s="171" t="s">
        <v>148</v>
      </c>
      <c r="E10" s="171"/>
      <c r="F10" s="171"/>
      <c r="G10" s="44" t="s">
        <v>67</v>
      </c>
      <c r="H10" s="41" t="str">
        <f>BACC</f>
        <v>Клещунова Е.А.</v>
      </c>
      <c r="I10" s="165"/>
      <c r="J10" s="165"/>
      <c r="K10">
        <v>1</v>
      </c>
    </row>
    <row r="11" spans="1:10" ht="33.75" customHeight="1">
      <c r="A11" t="s">
        <v>49</v>
      </c>
      <c r="D11" s="172" t="s">
        <v>4</v>
      </c>
      <c r="E11" s="172"/>
      <c r="F11" s="172"/>
      <c r="G11" s="44" t="s">
        <v>38</v>
      </c>
      <c r="H11" s="41">
        <f>Отчет!BL139</f>
        <v>0</v>
      </c>
      <c r="I11" s="165"/>
      <c r="J11" s="165"/>
    </row>
    <row r="12" spans="1:10" ht="12.75">
      <c r="A12" t="s">
        <v>50</v>
      </c>
      <c r="D12" s="167" t="s">
        <v>143</v>
      </c>
      <c r="E12" s="167"/>
      <c r="F12" s="167"/>
      <c r="G12" s="44" t="s">
        <v>37</v>
      </c>
      <c r="H12" s="41">
        <f>Отчет!CK142</f>
        <v>0</v>
      </c>
      <c r="I12" s="165"/>
      <c r="J12" s="165"/>
    </row>
    <row r="13" spans="1:10" ht="12.75">
      <c r="A13" t="s">
        <v>51</v>
      </c>
      <c r="D13" s="172" t="s">
        <v>144</v>
      </c>
      <c r="E13" s="172"/>
      <c r="F13" s="172"/>
      <c r="G13" s="44" t="s">
        <v>39</v>
      </c>
      <c r="H13" s="41">
        <f>Отчет!BN142</f>
        <v>0</v>
      </c>
      <c r="I13" s="165"/>
      <c r="J13" s="165"/>
    </row>
    <row r="14" spans="1:10" ht="12.75">
      <c r="A14" t="s">
        <v>180</v>
      </c>
      <c r="D14" s="167" t="s">
        <v>145</v>
      </c>
      <c r="E14" s="167"/>
      <c r="F14" s="167"/>
      <c r="G14" s="44" t="s">
        <v>40</v>
      </c>
      <c r="H14" s="41">
        <f>Отчет!AF145</f>
        <v>0</v>
      </c>
      <c r="I14" s="165"/>
      <c r="J14" s="165"/>
    </row>
    <row r="15" spans="1:14" ht="12.75">
      <c r="A15" t="s">
        <v>52</v>
      </c>
      <c r="D15" s="167" t="s">
        <v>146</v>
      </c>
      <c r="E15" s="167"/>
      <c r="F15" s="167"/>
      <c r="G15" s="44" t="s">
        <v>39</v>
      </c>
      <c r="H15" s="41">
        <f>Отчет!I145</f>
        <v>0</v>
      </c>
      <c r="I15" s="152"/>
      <c r="J15" s="153"/>
      <c r="K15" s="54"/>
      <c r="L15" s="54"/>
      <c r="M15" s="54"/>
      <c r="N15" s="54"/>
    </row>
    <row r="16" spans="1:14" ht="12.75">
      <c r="A16" t="s">
        <v>66</v>
      </c>
      <c r="D16" s="167" t="s">
        <v>147</v>
      </c>
      <c r="E16" s="167"/>
      <c r="F16" s="167"/>
      <c r="G16" s="44" t="s">
        <v>41</v>
      </c>
      <c r="H16" s="41">
        <f>Отчет!AZ145</f>
        <v>0</v>
      </c>
      <c r="I16" s="152"/>
      <c r="J16" s="153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54" t="s">
        <v>70</v>
      </c>
      <c r="E18" s="155"/>
      <c r="F18" s="155"/>
      <c r="G18" s="155"/>
      <c r="H18" s="155"/>
      <c r="I18" s="156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167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168</v>
      </c>
      <c r="E22" s="58"/>
      <c r="F22" s="58"/>
      <c r="G22" s="58"/>
      <c r="H22" s="66" t="s">
        <v>172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169</v>
      </c>
      <c r="E24" s="58"/>
      <c r="F24" s="58"/>
      <c r="G24" s="58"/>
      <c r="H24" s="66" t="s">
        <v>172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170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171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D2:J2"/>
    <mergeCell ref="D4:F4"/>
    <mergeCell ref="D5:F5"/>
    <mergeCell ref="D6:F6"/>
    <mergeCell ref="I3:J3"/>
    <mergeCell ref="I4:J4"/>
    <mergeCell ref="I5:J5"/>
    <mergeCell ref="I6:J6"/>
    <mergeCell ref="D16:F16"/>
    <mergeCell ref="D3:F3"/>
    <mergeCell ref="D9:F9"/>
    <mergeCell ref="D10:F10"/>
    <mergeCell ref="D11:F11"/>
    <mergeCell ref="D12:F12"/>
    <mergeCell ref="D13:F13"/>
    <mergeCell ref="I7:J7"/>
    <mergeCell ref="I8:J8"/>
    <mergeCell ref="I9:J9"/>
    <mergeCell ref="I10:J10"/>
    <mergeCell ref="D14:F14"/>
    <mergeCell ref="D15:F15"/>
    <mergeCell ref="I16:J16"/>
    <mergeCell ref="D18:I18"/>
    <mergeCell ref="K4:M4"/>
    <mergeCell ref="D7:F7"/>
    <mergeCell ref="D8:F8"/>
    <mergeCell ref="I15:J15"/>
    <mergeCell ref="I11:J11"/>
    <mergeCell ref="I12:J12"/>
    <mergeCell ref="I13:J13"/>
    <mergeCell ref="I14:J14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78" t="s">
        <v>70</v>
      </c>
      <c r="C1" s="178"/>
      <c r="D1" s="178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43696</v>
      </c>
      <c r="J2" s="179" t="s">
        <v>174</v>
      </c>
      <c r="K2" s="179"/>
    </row>
    <row r="3" spans="2:11" ht="12.75">
      <c r="B3" s="16" t="s">
        <v>73</v>
      </c>
      <c r="C3" s="19"/>
      <c r="D3" s="21" t="s">
        <v>33</v>
      </c>
      <c r="F3" t="s">
        <v>107</v>
      </c>
      <c r="G3" s="23">
        <f>YEAR(G2)</f>
        <v>2019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08</v>
      </c>
      <c r="J4" s="48" t="s">
        <v>136</v>
      </c>
      <c r="K4" s="48" t="str">
        <f>T(COKTMO)</f>
        <v>14654424101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NO_BOUCHR7___3119003710311901001_20190819_57031750976</v>
      </c>
      <c r="F5" t="s">
        <v>109</v>
      </c>
      <c r="G5" s="23">
        <f>IF(LEN(DAY(G2))&lt;2,CONCATENATE(0,DAY(G2)),DAY(G2))</f>
        <v>19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/>
      <c r="J6" s="48" t="s">
        <v>117</v>
      </c>
      <c r="K6" s="48">
        <f>T(CGLAVA)</f>
      </c>
    </row>
    <row r="7" spans="2:11" ht="38.25">
      <c r="B7" s="16" t="s">
        <v>78</v>
      </c>
      <c r="C7" s="19"/>
      <c r="D7" s="25"/>
      <c r="J7" s="48" t="s">
        <v>118</v>
      </c>
      <c r="K7" s="48" t="str">
        <f>T(HAGENT1)</f>
        <v>МБДОУ Детский сад Сказка общеразвивающего вида  с. Ездочное Чернянского р-на</v>
      </c>
    </row>
    <row r="8" spans="2:11" ht="12.75">
      <c r="B8" s="17" t="s">
        <v>79</v>
      </c>
      <c r="C8" s="19" t="s">
        <v>80</v>
      </c>
      <c r="D8" s="26" t="s">
        <v>191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442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57031750976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178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19.08.2019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441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175</v>
      </c>
      <c r="E18" s="24" t="s">
        <v>125</v>
      </c>
    </row>
    <row r="19" spans="2:4" ht="12.75">
      <c r="B19" s="16" t="s">
        <v>96</v>
      </c>
      <c r="C19" s="19"/>
      <c r="D19" s="26" t="s">
        <v>443</v>
      </c>
    </row>
    <row r="20" spans="2:4" ht="12.75">
      <c r="B20" s="16" t="s">
        <v>97</v>
      </c>
      <c r="C20" s="19"/>
      <c r="D20" s="26" t="s">
        <v>444</v>
      </c>
    </row>
    <row r="21" spans="2:4" ht="12.75">
      <c r="B21" s="16" t="s">
        <v>98</v>
      </c>
      <c r="C21" s="19"/>
      <c r="D21" s="26" t="s">
        <v>445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446</v>
      </c>
    </row>
    <row r="25" spans="2:4" ht="12.75">
      <c r="B25" s="16" t="s">
        <v>102</v>
      </c>
      <c r="C25" s="19"/>
      <c r="D25" s="26" t="s">
        <v>447</v>
      </c>
    </row>
    <row r="26" spans="2:4" ht="25.5">
      <c r="B26" s="16" t="s">
        <v>103</v>
      </c>
      <c r="C26" s="19"/>
      <c r="D26" s="26" t="s">
        <v>448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190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C:\NO_BOUCHR7___3119003710311901001_20190819_57031750976.XML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24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16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EF%E5%F0%E2%E8%F7%ED%FB%E5+%EE%F2%F7%E5%F2%FB&lt;/q&gt;&lt;s&gt;22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27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20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</dc:description>
  <cp:lastModifiedBy>Elena</cp:lastModifiedBy>
  <cp:lastPrinted>2016-09-14T11:35:41Z</cp:lastPrinted>
  <dcterms:created xsi:type="dcterms:W3CDTF">2011-07-05T09:38:46Z</dcterms:created>
  <dcterms:modified xsi:type="dcterms:W3CDTF">2019-08-19T07:07:56Z</dcterms:modified>
  <cp:category/>
  <cp:version/>
  <cp:contentType/>
  <cp:contentStatus/>
</cp:coreProperties>
</file>